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27960" yWindow="-460" windowWidth="38400" windowHeight="21600" tabRatio="926" activeTab="5"/>
  </bookViews>
  <sheets>
    <sheet name="PG&amp;E 2021 DR Allocations" sheetId="1" r:id="rId1"/>
    <sheet name="PG&amp;E 2021 DR Allocations w.DLF" sheetId="8" r:id="rId2"/>
    <sheet name="PG&amp;E 2022 DR Allocations" sheetId="2" r:id="rId3"/>
    <sheet name="PG&amp;E 2022 DR Allocations w.DLF" sheetId="9" r:id="rId4"/>
    <sheet name="PG&amp;E 2023 DR Allocations" sheetId="3" r:id="rId5"/>
    <sheet name="PG&amp;E 2023 DR Allocations w.DLF" sheetId="10" r:id="rId6"/>
  </sheets>
  <definedNames>
    <definedName name="_xlnm._FilterDatabase" localSheetId="0" hidden="1">'PG&amp;E 2021 DR Allocations'!$C$1:$C$137</definedName>
    <definedName name="_xlnm._FilterDatabase" localSheetId="1" hidden="1">'PG&amp;E 2021 DR Allocations w.DLF'!$C$1:$C$137</definedName>
    <definedName name="_xlnm._FilterDatabase" localSheetId="2" hidden="1">'PG&amp;E 2022 DR Allocations'!$A$6:$O$43</definedName>
    <definedName name="_xlnm._FilterDatabase" localSheetId="3" hidden="1">'PG&amp;E 2022 DR Allocations w.DLF'!$A$6:$O$43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10" l="1"/>
  <c r="F50" i="10"/>
  <c r="G50" i="10"/>
  <c r="H50" i="10"/>
  <c r="I50" i="10"/>
  <c r="J50" i="10"/>
  <c r="K50" i="10"/>
  <c r="L50" i="10"/>
  <c r="M50" i="10"/>
  <c r="N50" i="10"/>
  <c r="O50" i="10"/>
  <c r="D50" i="10"/>
  <c r="E44" i="10"/>
  <c r="F44" i="10"/>
  <c r="G44" i="10"/>
  <c r="H44" i="10"/>
  <c r="I44" i="10"/>
  <c r="J44" i="10"/>
  <c r="K44" i="10"/>
  <c r="L44" i="10"/>
  <c r="M44" i="10"/>
  <c r="N44" i="10"/>
  <c r="O44" i="10"/>
  <c r="D44" i="10"/>
  <c r="E43" i="10"/>
  <c r="F43" i="10"/>
  <c r="G43" i="10"/>
  <c r="H43" i="10"/>
  <c r="I43" i="10"/>
  <c r="J43" i="10"/>
  <c r="K43" i="10"/>
  <c r="L43" i="10"/>
  <c r="M43" i="10"/>
  <c r="N43" i="10"/>
  <c r="O43" i="10"/>
  <c r="D43" i="10"/>
  <c r="E51" i="10"/>
  <c r="F51" i="10"/>
  <c r="G51" i="10"/>
  <c r="H51" i="10"/>
  <c r="I51" i="10"/>
  <c r="J51" i="10"/>
  <c r="K51" i="10"/>
  <c r="L51" i="10"/>
  <c r="M51" i="10"/>
  <c r="N51" i="10"/>
  <c r="O51" i="10"/>
  <c r="D51" i="10"/>
  <c r="E50" i="3"/>
  <c r="F50" i="3"/>
  <c r="G50" i="3"/>
  <c r="H50" i="3"/>
  <c r="I50" i="3"/>
  <c r="J50" i="3"/>
  <c r="K50" i="3"/>
  <c r="L50" i="3"/>
  <c r="M50" i="3"/>
  <c r="N50" i="3"/>
  <c r="O50" i="3"/>
  <c r="D50" i="3"/>
  <c r="E44" i="3"/>
  <c r="F44" i="3"/>
  <c r="G44" i="3"/>
  <c r="H44" i="3"/>
  <c r="I44" i="3"/>
  <c r="J44" i="3"/>
  <c r="K44" i="3"/>
  <c r="L44" i="3"/>
  <c r="M44" i="3"/>
  <c r="N44" i="3"/>
  <c r="O44" i="3"/>
  <c r="D44" i="3"/>
  <c r="E43" i="3"/>
  <c r="F43" i="3"/>
  <c r="G43" i="3"/>
  <c r="H43" i="3"/>
  <c r="I43" i="3"/>
  <c r="J43" i="3"/>
  <c r="K43" i="3"/>
  <c r="L43" i="3"/>
  <c r="M43" i="3"/>
  <c r="N43" i="3"/>
  <c r="O43" i="3"/>
  <c r="D43" i="3"/>
  <c r="E51" i="3"/>
  <c r="F51" i="3"/>
  <c r="G51" i="3"/>
  <c r="H51" i="3"/>
  <c r="I51" i="3"/>
  <c r="J51" i="3"/>
  <c r="K51" i="3"/>
  <c r="L51" i="3"/>
  <c r="M51" i="3"/>
  <c r="N51" i="3"/>
  <c r="O51" i="3"/>
  <c r="D51" i="3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H24" i="3"/>
  <c r="E50" i="9"/>
  <c r="F50" i="9"/>
  <c r="G50" i="9"/>
  <c r="H50" i="9"/>
  <c r="I50" i="9"/>
  <c r="J50" i="9"/>
  <c r="K50" i="9"/>
  <c r="L50" i="9"/>
  <c r="M50" i="9"/>
  <c r="N50" i="9"/>
  <c r="O50" i="9"/>
  <c r="D50" i="9"/>
  <c r="E44" i="9"/>
  <c r="F44" i="9"/>
  <c r="G44" i="9"/>
  <c r="H44" i="9"/>
  <c r="I44" i="9"/>
  <c r="J44" i="9"/>
  <c r="K44" i="9"/>
  <c r="L44" i="9"/>
  <c r="M44" i="9"/>
  <c r="N44" i="9"/>
  <c r="O44" i="9"/>
  <c r="D44" i="9"/>
  <c r="E43" i="9"/>
  <c r="F43" i="9"/>
  <c r="G43" i="9"/>
  <c r="H43" i="9"/>
  <c r="I43" i="9"/>
  <c r="J43" i="9"/>
  <c r="K43" i="9"/>
  <c r="L43" i="9"/>
  <c r="M43" i="9"/>
  <c r="N43" i="9"/>
  <c r="O43" i="9"/>
  <c r="D43" i="9"/>
  <c r="E51" i="9"/>
  <c r="F51" i="9"/>
  <c r="G51" i="9"/>
  <c r="H51" i="9"/>
  <c r="I51" i="9"/>
  <c r="J51" i="9"/>
  <c r="K51" i="9"/>
  <c r="L51" i="9"/>
  <c r="M51" i="9"/>
  <c r="N51" i="9"/>
  <c r="O51" i="9"/>
  <c r="D51" i="9"/>
  <c r="E50" i="2"/>
  <c r="F50" i="2"/>
  <c r="G50" i="2"/>
  <c r="H50" i="2"/>
  <c r="I50" i="2"/>
  <c r="J50" i="2"/>
  <c r="K50" i="2"/>
  <c r="L50" i="2"/>
  <c r="M50" i="2"/>
  <c r="N50" i="2"/>
  <c r="O50" i="2"/>
  <c r="D50" i="2"/>
  <c r="E44" i="2"/>
  <c r="F44" i="2"/>
  <c r="G44" i="2"/>
  <c r="H44" i="2"/>
  <c r="I44" i="2"/>
  <c r="J44" i="2"/>
  <c r="K44" i="2"/>
  <c r="L44" i="2"/>
  <c r="M44" i="2"/>
  <c r="N44" i="2"/>
  <c r="O44" i="2"/>
  <c r="D44" i="2"/>
  <c r="E43" i="2"/>
  <c r="F43" i="2"/>
  <c r="G43" i="2"/>
  <c r="H43" i="2"/>
  <c r="I43" i="2"/>
  <c r="J43" i="2"/>
  <c r="K43" i="2"/>
  <c r="L43" i="2"/>
  <c r="M43" i="2"/>
  <c r="N43" i="2"/>
  <c r="O43" i="2"/>
  <c r="D43" i="2"/>
  <c r="E51" i="2"/>
  <c r="F51" i="2"/>
  <c r="G51" i="2"/>
  <c r="H51" i="2"/>
  <c r="I51" i="2"/>
  <c r="J51" i="2"/>
  <c r="K51" i="2"/>
  <c r="L51" i="2"/>
  <c r="M51" i="2"/>
  <c r="N51" i="2"/>
  <c r="O51" i="2"/>
  <c r="D51" i="2"/>
  <c r="E15" i="10"/>
  <c r="F15" i="10"/>
  <c r="G15" i="10"/>
  <c r="H15" i="10"/>
  <c r="I15" i="10"/>
  <c r="J15" i="10"/>
  <c r="K15" i="10"/>
  <c r="L15" i="10"/>
  <c r="M15" i="10"/>
  <c r="N15" i="10"/>
  <c r="O15" i="10"/>
  <c r="D15" i="10"/>
  <c r="H33" i="3"/>
  <c r="H42" i="3"/>
  <c r="I24" i="3"/>
  <c r="I33" i="3"/>
  <c r="I42" i="3"/>
  <c r="J24" i="3"/>
  <c r="J33" i="3"/>
  <c r="J42" i="3"/>
  <c r="K24" i="3"/>
  <c r="K33" i="3"/>
  <c r="K42" i="3"/>
  <c r="L24" i="3"/>
  <c r="L33" i="3"/>
  <c r="L42" i="3"/>
  <c r="M24" i="3"/>
  <c r="M33" i="3"/>
  <c r="M42" i="3"/>
  <c r="E15" i="9"/>
  <c r="F15" i="9"/>
  <c r="G15" i="9"/>
  <c r="H15" i="9"/>
  <c r="I15" i="9"/>
  <c r="J15" i="9"/>
  <c r="K15" i="9"/>
  <c r="L15" i="9"/>
  <c r="M15" i="9"/>
  <c r="N15" i="9"/>
  <c r="O15" i="9"/>
  <c r="D15" i="9"/>
  <c r="H24" i="2"/>
  <c r="H33" i="2"/>
  <c r="H42" i="2"/>
  <c r="I24" i="2"/>
  <c r="I33" i="2"/>
  <c r="I42" i="2"/>
  <c r="J24" i="2"/>
  <c r="J33" i="2"/>
  <c r="J42" i="2"/>
  <c r="K24" i="2"/>
  <c r="K33" i="2"/>
  <c r="K42" i="2"/>
  <c r="L24" i="2"/>
  <c r="L33" i="2"/>
  <c r="L42" i="2"/>
  <c r="M24" i="2"/>
  <c r="M33" i="2"/>
  <c r="M42" i="2"/>
  <c r="E15" i="8"/>
  <c r="F15" i="8"/>
  <c r="G15" i="8"/>
  <c r="H15" i="8"/>
  <c r="I15" i="8"/>
  <c r="J15" i="8"/>
  <c r="K15" i="8"/>
  <c r="L15" i="8"/>
  <c r="M15" i="8"/>
  <c r="N15" i="8"/>
  <c r="O15" i="8"/>
  <c r="D15" i="8"/>
  <c r="F51" i="1"/>
  <c r="G51" i="1"/>
  <c r="H24" i="1"/>
  <c r="H33" i="1"/>
  <c r="H42" i="1"/>
  <c r="H51" i="1"/>
  <c r="I24" i="1"/>
  <c r="I33" i="1"/>
  <c r="I42" i="1"/>
  <c r="I51" i="1"/>
  <c r="J24" i="1"/>
  <c r="J33" i="1"/>
  <c r="J42" i="1"/>
  <c r="J51" i="1"/>
  <c r="K24" i="1"/>
  <c r="K33" i="1"/>
  <c r="K42" i="1"/>
  <c r="K51" i="1"/>
  <c r="L24" i="1"/>
  <c r="L33" i="1"/>
  <c r="L42" i="1"/>
  <c r="L51" i="1"/>
  <c r="M24" i="1"/>
  <c r="M33" i="1"/>
  <c r="M42" i="1"/>
  <c r="M51" i="1"/>
  <c r="N24" i="1"/>
  <c r="N51" i="1"/>
  <c r="O24" i="1"/>
  <c r="O51" i="1"/>
  <c r="E51" i="1"/>
  <c r="D51" i="1"/>
  <c r="D17" i="9"/>
  <c r="D18" i="9"/>
  <c r="D19" i="9"/>
  <c r="D20" i="9"/>
  <c r="D21" i="9"/>
  <c r="D22" i="9"/>
  <c r="D23" i="9"/>
  <c r="D24" i="9"/>
  <c r="O70" i="10"/>
  <c r="N70" i="10"/>
  <c r="M70" i="10"/>
  <c r="L70" i="10"/>
  <c r="K70" i="10"/>
  <c r="J70" i="10"/>
  <c r="I70" i="10"/>
  <c r="H70" i="10"/>
  <c r="G70" i="10"/>
  <c r="F70" i="10"/>
  <c r="E70" i="10"/>
  <c r="D70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O63" i="10"/>
  <c r="N63" i="10"/>
  <c r="M63" i="10"/>
  <c r="L63" i="10"/>
  <c r="L71" i="10"/>
  <c r="K63" i="10"/>
  <c r="K71" i="10"/>
  <c r="J63" i="10"/>
  <c r="I63" i="10"/>
  <c r="H63" i="10"/>
  <c r="H71" i="10"/>
  <c r="G63" i="10"/>
  <c r="F63" i="10"/>
  <c r="E63" i="10"/>
  <c r="D63" i="10"/>
  <c r="D7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O39" i="10"/>
  <c r="N39" i="10"/>
  <c r="M39" i="10"/>
  <c r="L39" i="10"/>
  <c r="K39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O34" i="10"/>
  <c r="N34" i="10"/>
  <c r="M34" i="10"/>
  <c r="L34" i="10"/>
  <c r="L42" i="10"/>
  <c r="K34" i="10"/>
  <c r="K42" i="10"/>
  <c r="J34" i="10"/>
  <c r="J42" i="10"/>
  <c r="I34" i="10"/>
  <c r="H34" i="10"/>
  <c r="H42" i="10"/>
  <c r="G34" i="10"/>
  <c r="F34" i="10"/>
  <c r="E34" i="10"/>
  <c r="D34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E16" i="10"/>
  <c r="F16" i="10"/>
  <c r="G16" i="10"/>
  <c r="H16" i="10"/>
  <c r="H24" i="10"/>
  <c r="I16" i="10"/>
  <c r="J16" i="10"/>
  <c r="K16" i="10"/>
  <c r="L16" i="10"/>
  <c r="L24" i="10"/>
  <c r="M16" i="10"/>
  <c r="N16" i="10"/>
  <c r="O16" i="10"/>
  <c r="D16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O72" i="10"/>
  <c r="N72" i="10"/>
  <c r="M72" i="10"/>
  <c r="L72" i="10"/>
  <c r="L80" i="10"/>
  <c r="K72" i="10"/>
  <c r="J72" i="10"/>
  <c r="I72" i="10"/>
  <c r="H72" i="10"/>
  <c r="H80" i="10"/>
  <c r="G72" i="10"/>
  <c r="F72" i="10"/>
  <c r="E72" i="10"/>
  <c r="D72" i="10"/>
  <c r="D80" i="10"/>
  <c r="O61" i="10"/>
  <c r="N61" i="10"/>
  <c r="N97" i="10"/>
  <c r="M61" i="10"/>
  <c r="L61" i="10"/>
  <c r="L97" i="10"/>
  <c r="K61" i="10"/>
  <c r="J61" i="10"/>
  <c r="J97" i="10"/>
  <c r="I61" i="10"/>
  <c r="H61" i="10"/>
  <c r="H97" i="10"/>
  <c r="G61" i="10"/>
  <c r="F61" i="10"/>
  <c r="F97" i="10"/>
  <c r="E61" i="10"/>
  <c r="D61" i="10"/>
  <c r="D97" i="10"/>
  <c r="O60" i="10"/>
  <c r="N60" i="10"/>
  <c r="N96" i="10"/>
  <c r="M60" i="10"/>
  <c r="L60" i="10"/>
  <c r="K60" i="10"/>
  <c r="J60" i="10"/>
  <c r="J96" i="10"/>
  <c r="I60" i="10"/>
  <c r="H60" i="10"/>
  <c r="H96" i="10"/>
  <c r="G60" i="10"/>
  <c r="F60" i="10"/>
  <c r="F96" i="10"/>
  <c r="E60" i="10"/>
  <c r="D60" i="10"/>
  <c r="D96" i="10"/>
  <c r="O59" i="10"/>
  <c r="N59" i="10"/>
  <c r="N95" i="10"/>
  <c r="M59" i="10"/>
  <c r="L59" i="10"/>
  <c r="L95" i="10"/>
  <c r="K59" i="10"/>
  <c r="J59" i="10"/>
  <c r="J95" i="10"/>
  <c r="I59" i="10"/>
  <c r="H59" i="10"/>
  <c r="G59" i="10"/>
  <c r="F59" i="10"/>
  <c r="F95" i="10"/>
  <c r="E59" i="10"/>
  <c r="D59" i="10"/>
  <c r="D95" i="10"/>
  <c r="O58" i="10"/>
  <c r="N58" i="10"/>
  <c r="N94" i="10"/>
  <c r="M58" i="10"/>
  <c r="L58" i="10"/>
  <c r="L94" i="10"/>
  <c r="K58" i="10"/>
  <c r="J58" i="10"/>
  <c r="J94" i="10"/>
  <c r="I58" i="10"/>
  <c r="H58" i="10"/>
  <c r="H94" i="10"/>
  <c r="G58" i="10"/>
  <c r="F58" i="10"/>
  <c r="F94" i="10"/>
  <c r="E58" i="10"/>
  <c r="D58" i="10"/>
  <c r="O57" i="10"/>
  <c r="N57" i="10"/>
  <c r="N93" i="10"/>
  <c r="M57" i="10"/>
  <c r="L57" i="10"/>
  <c r="L93" i="10"/>
  <c r="K57" i="10"/>
  <c r="J57" i="10"/>
  <c r="J93" i="10"/>
  <c r="I57" i="10"/>
  <c r="H57" i="10"/>
  <c r="H93" i="10"/>
  <c r="G57" i="10"/>
  <c r="F57" i="10"/>
  <c r="F93" i="10"/>
  <c r="E57" i="10"/>
  <c r="D57" i="10"/>
  <c r="D93" i="10"/>
  <c r="O56" i="10"/>
  <c r="N56" i="10"/>
  <c r="N92" i="10"/>
  <c r="M56" i="10"/>
  <c r="L56" i="10"/>
  <c r="K56" i="10"/>
  <c r="J56" i="10"/>
  <c r="J92" i="10"/>
  <c r="I56" i="10"/>
  <c r="H56" i="10"/>
  <c r="H92" i="10"/>
  <c r="G56" i="10"/>
  <c r="F56" i="10"/>
  <c r="F92" i="10"/>
  <c r="E56" i="10"/>
  <c r="D56" i="10"/>
  <c r="D92" i="10"/>
  <c r="O55" i="10"/>
  <c r="N55" i="10"/>
  <c r="N91" i="10"/>
  <c r="M55" i="10"/>
  <c r="L55" i="10"/>
  <c r="L91" i="10"/>
  <c r="K55" i="10"/>
  <c r="J55" i="10"/>
  <c r="J91" i="10"/>
  <c r="I55" i="10"/>
  <c r="H55" i="10"/>
  <c r="G55" i="10"/>
  <c r="F55" i="10"/>
  <c r="F91" i="10"/>
  <c r="E55" i="10"/>
  <c r="D55" i="10"/>
  <c r="D91" i="10"/>
  <c r="O54" i="10"/>
  <c r="N54" i="10"/>
  <c r="M54" i="10"/>
  <c r="L54" i="10"/>
  <c r="L62" i="10"/>
  <c r="L98" i="10"/>
  <c r="K54" i="10"/>
  <c r="J54" i="10"/>
  <c r="I54" i="10"/>
  <c r="H54" i="10"/>
  <c r="H62" i="10"/>
  <c r="H98" i="10"/>
  <c r="G54" i="10"/>
  <c r="F54" i="10"/>
  <c r="E54" i="10"/>
  <c r="D54" i="10"/>
  <c r="D62" i="10"/>
  <c r="D98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E7" i="10"/>
  <c r="F7" i="10"/>
  <c r="G7" i="10"/>
  <c r="H7" i="10"/>
  <c r="I7" i="10"/>
  <c r="J7" i="10"/>
  <c r="K7" i="10"/>
  <c r="L7" i="10"/>
  <c r="M7" i="10"/>
  <c r="N7" i="10"/>
  <c r="O7" i="10"/>
  <c r="E8" i="10"/>
  <c r="F8" i="10"/>
  <c r="G8" i="10"/>
  <c r="H8" i="10"/>
  <c r="I8" i="10"/>
  <c r="J8" i="10"/>
  <c r="K8" i="10"/>
  <c r="L8" i="10"/>
  <c r="M8" i="10"/>
  <c r="N8" i="10"/>
  <c r="O8" i="10"/>
  <c r="E14" i="10"/>
  <c r="F14" i="10"/>
  <c r="G14" i="10"/>
  <c r="H14" i="10"/>
  <c r="I14" i="10"/>
  <c r="J14" i="10"/>
  <c r="K14" i="10"/>
  <c r="L14" i="10"/>
  <c r="M14" i="10"/>
  <c r="N14" i="10"/>
  <c r="O14" i="10"/>
  <c r="D8" i="10"/>
  <c r="D14" i="10"/>
  <c r="D7" i="10"/>
  <c r="O79" i="9"/>
  <c r="N79" i="9"/>
  <c r="M79" i="9"/>
  <c r="L79" i="9"/>
  <c r="K79" i="9"/>
  <c r="J79" i="9"/>
  <c r="I79" i="9"/>
  <c r="H79" i="9"/>
  <c r="G79" i="9"/>
  <c r="F79" i="9"/>
  <c r="E79" i="9"/>
  <c r="D79" i="9"/>
  <c r="O78" i="9"/>
  <c r="N78" i="9"/>
  <c r="M78" i="9"/>
  <c r="L78" i="9"/>
  <c r="K78" i="9"/>
  <c r="J78" i="9"/>
  <c r="I78" i="9"/>
  <c r="H78" i="9"/>
  <c r="G78" i="9"/>
  <c r="F78" i="9"/>
  <c r="E78" i="9"/>
  <c r="D78" i="9"/>
  <c r="O77" i="9"/>
  <c r="N77" i="9"/>
  <c r="M77" i="9"/>
  <c r="L77" i="9"/>
  <c r="K77" i="9"/>
  <c r="J77" i="9"/>
  <c r="I77" i="9"/>
  <c r="H77" i="9"/>
  <c r="G77" i="9"/>
  <c r="F77" i="9"/>
  <c r="E77" i="9"/>
  <c r="D77" i="9"/>
  <c r="O76" i="9"/>
  <c r="N76" i="9"/>
  <c r="M76" i="9"/>
  <c r="L76" i="9"/>
  <c r="K76" i="9"/>
  <c r="J76" i="9"/>
  <c r="I76" i="9"/>
  <c r="H76" i="9"/>
  <c r="G76" i="9"/>
  <c r="F76" i="9"/>
  <c r="E76" i="9"/>
  <c r="D76" i="9"/>
  <c r="O75" i="9"/>
  <c r="N75" i="9"/>
  <c r="M75" i="9"/>
  <c r="L75" i="9"/>
  <c r="K75" i="9"/>
  <c r="J75" i="9"/>
  <c r="I75" i="9"/>
  <c r="H75" i="9"/>
  <c r="G75" i="9"/>
  <c r="F75" i="9"/>
  <c r="E75" i="9"/>
  <c r="D75" i="9"/>
  <c r="O74" i="9"/>
  <c r="N74" i="9"/>
  <c r="M74" i="9"/>
  <c r="L74" i="9"/>
  <c r="K74" i="9"/>
  <c r="J74" i="9"/>
  <c r="I74" i="9"/>
  <c r="H74" i="9"/>
  <c r="G74" i="9"/>
  <c r="F74" i="9"/>
  <c r="E74" i="9"/>
  <c r="D74" i="9"/>
  <c r="O73" i="9"/>
  <c r="N73" i="9"/>
  <c r="M73" i="9"/>
  <c r="L73" i="9"/>
  <c r="K73" i="9"/>
  <c r="J73" i="9"/>
  <c r="I73" i="9"/>
  <c r="H73" i="9"/>
  <c r="G73" i="9"/>
  <c r="F73" i="9"/>
  <c r="E73" i="9"/>
  <c r="D73" i="9"/>
  <c r="O72" i="9"/>
  <c r="N72" i="9"/>
  <c r="M72" i="9"/>
  <c r="L72" i="9"/>
  <c r="L80" i="9"/>
  <c r="K72" i="9"/>
  <c r="K80" i="9"/>
  <c r="J72" i="9"/>
  <c r="I72" i="9"/>
  <c r="H72" i="9"/>
  <c r="H80" i="9"/>
  <c r="G72" i="9"/>
  <c r="F72" i="9"/>
  <c r="F80" i="9"/>
  <c r="E72" i="9"/>
  <c r="D72" i="9"/>
  <c r="D80" i="9"/>
  <c r="O61" i="9"/>
  <c r="N61" i="9"/>
  <c r="M61" i="9"/>
  <c r="L61" i="9"/>
  <c r="L70" i="9"/>
  <c r="L97" i="9"/>
  <c r="K61" i="9"/>
  <c r="J61" i="9"/>
  <c r="I61" i="9"/>
  <c r="H61" i="9"/>
  <c r="H70" i="9"/>
  <c r="H97" i="9"/>
  <c r="G61" i="9"/>
  <c r="F61" i="9"/>
  <c r="E61" i="9"/>
  <c r="D61" i="9"/>
  <c r="D70" i="9"/>
  <c r="D97" i="9"/>
  <c r="O60" i="9"/>
  <c r="N60" i="9"/>
  <c r="M60" i="9"/>
  <c r="L60" i="9"/>
  <c r="L69" i="9"/>
  <c r="L96" i="9"/>
  <c r="K60" i="9"/>
  <c r="J60" i="9"/>
  <c r="I60" i="9"/>
  <c r="H60" i="9"/>
  <c r="H69" i="9"/>
  <c r="H96" i="9"/>
  <c r="G60" i="9"/>
  <c r="F60" i="9"/>
  <c r="E60" i="9"/>
  <c r="D60" i="9"/>
  <c r="D69" i="9"/>
  <c r="D96" i="9"/>
  <c r="O59" i="9"/>
  <c r="N59" i="9"/>
  <c r="M59" i="9"/>
  <c r="L59" i="9"/>
  <c r="L68" i="9"/>
  <c r="L95" i="9"/>
  <c r="K59" i="9"/>
  <c r="J59" i="9"/>
  <c r="I59" i="9"/>
  <c r="H59" i="9"/>
  <c r="H68" i="9"/>
  <c r="H95" i="9"/>
  <c r="G59" i="9"/>
  <c r="F59" i="9"/>
  <c r="E59" i="9"/>
  <c r="D59" i="9"/>
  <c r="D68" i="9"/>
  <c r="D95" i="9"/>
  <c r="O58" i="9"/>
  <c r="N58" i="9"/>
  <c r="M58" i="9"/>
  <c r="L58" i="9"/>
  <c r="L67" i="9"/>
  <c r="L94" i="9"/>
  <c r="K58" i="9"/>
  <c r="J58" i="9"/>
  <c r="I58" i="9"/>
  <c r="H58" i="9"/>
  <c r="H67" i="9"/>
  <c r="H94" i="9"/>
  <c r="G58" i="9"/>
  <c r="F58" i="9"/>
  <c r="E58" i="9"/>
  <c r="D58" i="9"/>
  <c r="D67" i="9"/>
  <c r="D94" i="9"/>
  <c r="O57" i="9"/>
  <c r="N57" i="9"/>
  <c r="M57" i="9"/>
  <c r="L57" i="9"/>
  <c r="L66" i="9"/>
  <c r="L93" i="9"/>
  <c r="K57" i="9"/>
  <c r="J57" i="9"/>
  <c r="I57" i="9"/>
  <c r="H57" i="9"/>
  <c r="H66" i="9"/>
  <c r="H93" i="9"/>
  <c r="G57" i="9"/>
  <c r="F57" i="9"/>
  <c r="E57" i="9"/>
  <c r="D57" i="9"/>
  <c r="D66" i="9"/>
  <c r="D93" i="9"/>
  <c r="O56" i="9"/>
  <c r="N56" i="9"/>
  <c r="M56" i="9"/>
  <c r="L56" i="9"/>
  <c r="L65" i="9"/>
  <c r="L92" i="9"/>
  <c r="K56" i="9"/>
  <c r="J56" i="9"/>
  <c r="I56" i="9"/>
  <c r="H56" i="9"/>
  <c r="H65" i="9"/>
  <c r="H92" i="9"/>
  <c r="G56" i="9"/>
  <c r="F56" i="9"/>
  <c r="E56" i="9"/>
  <c r="D56" i="9"/>
  <c r="D65" i="9"/>
  <c r="D92" i="9"/>
  <c r="O55" i="9"/>
  <c r="N55" i="9"/>
  <c r="M55" i="9"/>
  <c r="L55" i="9"/>
  <c r="L64" i="9"/>
  <c r="L91" i="9"/>
  <c r="K55" i="9"/>
  <c r="J55" i="9"/>
  <c r="I55" i="9"/>
  <c r="H55" i="9"/>
  <c r="H64" i="9"/>
  <c r="H91" i="9"/>
  <c r="G55" i="9"/>
  <c r="F55" i="9"/>
  <c r="E55" i="9"/>
  <c r="D55" i="9"/>
  <c r="D64" i="9"/>
  <c r="D91" i="9"/>
  <c r="O54" i="9"/>
  <c r="N54" i="9"/>
  <c r="N62" i="9"/>
  <c r="M54" i="9"/>
  <c r="L54" i="9"/>
  <c r="L63" i="9"/>
  <c r="L90" i="9"/>
  <c r="K54" i="9"/>
  <c r="J54" i="9"/>
  <c r="J62" i="9"/>
  <c r="I54" i="9"/>
  <c r="H54" i="9"/>
  <c r="H63" i="9"/>
  <c r="H90" i="9"/>
  <c r="G54" i="9"/>
  <c r="F54" i="9"/>
  <c r="E54" i="9"/>
  <c r="D54" i="9"/>
  <c r="D63" i="9"/>
  <c r="D90" i="9"/>
  <c r="O70" i="9"/>
  <c r="N70" i="9"/>
  <c r="M70" i="9"/>
  <c r="K70" i="9"/>
  <c r="J70" i="9"/>
  <c r="I70" i="9"/>
  <c r="G70" i="9"/>
  <c r="F70" i="9"/>
  <c r="E70" i="9"/>
  <c r="O69" i="9"/>
  <c r="N69" i="9"/>
  <c r="M69" i="9"/>
  <c r="K69" i="9"/>
  <c r="J69" i="9"/>
  <c r="I69" i="9"/>
  <c r="G69" i="9"/>
  <c r="F69" i="9"/>
  <c r="E69" i="9"/>
  <c r="O68" i="9"/>
  <c r="N68" i="9"/>
  <c r="M68" i="9"/>
  <c r="K68" i="9"/>
  <c r="J68" i="9"/>
  <c r="I68" i="9"/>
  <c r="G68" i="9"/>
  <c r="F68" i="9"/>
  <c r="E68" i="9"/>
  <c r="O67" i="9"/>
  <c r="N67" i="9"/>
  <c r="M67" i="9"/>
  <c r="K67" i="9"/>
  <c r="J67" i="9"/>
  <c r="I67" i="9"/>
  <c r="G67" i="9"/>
  <c r="F67" i="9"/>
  <c r="E67" i="9"/>
  <c r="O66" i="9"/>
  <c r="N66" i="9"/>
  <c r="M66" i="9"/>
  <c r="K66" i="9"/>
  <c r="J66" i="9"/>
  <c r="I66" i="9"/>
  <c r="G66" i="9"/>
  <c r="F66" i="9"/>
  <c r="E66" i="9"/>
  <c r="O65" i="9"/>
  <c r="N65" i="9"/>
  <c r="M65" i="9"/>
  <c r="K65" i="9"/>
  <c r="J65" i="9"/>
  <c r="I65" i="9"/>
  <c r="G65" i="9"/>
  <c r="F65" i="9"/>
  <c r="E65" i="9"/>
  <c r="O64" i="9"/>
  <c r="N64" i="9"/>
  <c r="M64" i="9"/>
  <c r="K64" i="9"/>
  <c r="J64" i="9"/>
  <c r="I64" i="9"/>
  <c r="G64" i="9"/>
  <c r="F64" i="9"/>
  <c r="E64" i="9"/>
  <c r="O63" i="9"/>
  <c r="N63" i="9"/>
  <c r="M63" i="9"/>
  <c r="L71" i="9"/>
  <c r="K63" i="9"/>
  <c r="J63" i="9"/>
  <c r="I63" i="9"/>
  <c r="H71" i="9"/>
  <c r="H62" i="9"/>
  <c r="H98" i="9"/>
  <c r="G63" i="9"/>
  <c r="G71" i="9"/>
  <c r="F63" i="9"/>
  <c r="E63" i="9"/>
  <c r="D71" i="9"/>
  <c r="O41" i="9"/>
  <c r="N41" i="9"/>
  <c r="M41" i="9"/>
  <c r="L41" i="9"/>
  <c r="K41" i="9"/>
  <c r="J41" i="9"/>
  <c r="I41" i="9"/>
  <c r="H41" i="9"/>
  <c r="G41" i="9"/>
  <c r="F41" i="9"/>
  <c r="E41" i="9"/>
  <c r="D41" i="9"/>
  <c r="O40" i="9"/>
  <c r="N40" i="9"/>
  <c r="M40" i="9"/>
  <c r="L40" i="9"/>
  <c r="K40" i="9"/>
  <c r="J40" i="9"/>
  <c r="I40" i="9"/>
  <c r="H40" i="9"/>
  <c r="G40" i="9"/>
  <c r="F40" i="9"/>
  <c r="E40" i="9"/>
  <c r="D40" i="9"/>
  <c r="O39" i="9"/>
  <c r="N39" i="9"/>
  <c r="M39" i="9"/>
  <c r="L39" i="9"/>
  <c r="K39" i="9"/>
  <c r="J39" i="9"/>
  <c r="I39" i="9"/>
  <c r="H39" i="9"/>
  <c r="G39" i="9"/>
  <c r="F39" i="9"/>
  <c r="E39" i="9"/>
  <c r="D39" i="9"/>
  <c r="O38" i="9"/>
  <c r="N38" i="9"/>
  <c r="M38" i="9"/>
  <c r="L38" i="9"/>
  <c r="K38" i="9"/>
  <c r="J38" i="9"/>
  <c r="I38" i="9"/>
  <c r="H38" i="9"/>
  <c r="G38" i="9"/>
  <c r="F38" i="9"/>
  <c r="E38" i="9"/>
  <c r="D38" i="9"/>
  <c r="O37" i="9"/>
  <c r="N37" i="9"/>
  <c r="M37" i="9"/>
  <c r="L37" i="9"/>
  <c r="K37" i="9"/>
  <c r="J37" i="9"/>
  <c r="I37" i="9"/>
  <c r="H37" i="9"/>
  <c r="G37" i="9"/>
  <c r="F37" i="9"/>
  <c r="E37" i="9"/>
  <c r="D37" i="9"/>
  <c r="O36" i="9"/>
  <c r="N36" i="9"/>
  <c r="M36" i="9"/>
  <c r="L36" i="9"/>
  <c r="K36" i="9"/>
  <c r="J36" i="9"/>
  <c r="I36" i="9"/>
  <c r="H36" i="9"/>
  <c r="G36" i="9"/>
  <c r="F36" i="9"/>
  <c r="E36" i="9"/>
  <c r="D36" i="9"/>
  <c r="O35" i="9"/>
  <c r="N35" i="9"/>
  <c r="M35" i="9"/>
  <c r="L35" i="9"/>
  <c r="K35" i="9"/>
  <c r="J35" i="9"/>
  <c r="I35" i="9"/>
  <c r="H35" i="9"/>
  <c r="G35" i="9"/>
  <c r="F35" i="9"/>
  <c r="E35" i="9"/>
  <c r="D35" i="9"/>
  <c r="O34" i="9"/>
  <c r="N34" i="9"/>
  <c r="M34" i="9"/>
  <c r="L34" i="9"/>
  <c r="L42" i="9"/>
  <c r="K34" i="9"/>
  <c r="K42" i="9"/>
  <c r="J34" i="9"/>
  <c r="I34" i="9"/>
  <c r="H34" i="9"/>
  <c r="H42" i="9"/>
  <c r="G34" i="9"/>
  <c r="F34" i="9"/>
  <c r="E34" i="9"/>
  <c r="D34" i="9"/>
  <c r="O32" i="9"/>
  <c r="N32" i="9"/>
  <c r="M32" i="9"/>
  <c r="L32" i="9"/>
  <c r="K32" i="9"/>
  <c r="J32" i="9"/>
  <c r="I32" i="9"/>
  <c r="H32" i="9"/>
  <c r="G32" i="9"/>
  <c r="F32" i="9"/>
  <c r="E32" i="9"/>
  <c r="D32" i="9"/>
  <c r="O31" i="9"/>
  <c r="N31" i="9"/>
  <c r="M31" i="9"/>
  <c r="L31" i="9"/>
  <c r="K31" i="9"/>
  <c r="J31" i="9"/>
  <c r="I31" i="9"/>
  <c r="H31" i="9"/>
  <c r="G31" i="9"/>
  <c r="F31" i="9"/>
  <c r="E31" i="9"/>
  <c r="D31" i="9"/>
  <c r="O30" i="9"/>
  <c r="N30" i="9"/>
  <c r="M30" i="9"/>
  <c r="L30" i="9"/>
  <c r="K30" i="9"/>
  <c r="J30" i="9"/>
  <c r="I30" i="9"/>
  <c r="H30" i="9"/>
  <c r="G30" i="9"/>
  <c r="F30" i="9"/>
  <c r="E30" i="9"/>
  <c r="D30" i="9"/>
  <c r="O29" i="9"/>
  <c r="N29" i="9"/>
  <c r="M29" i="9"/>
  <c r="L29" i="9"/>
  <c r="K29" i="9"/>
  <c r="J29" i="9"/>
  <c r="I29" i="9"/>
  <c r="H29" i="9"/>
  <c r="G29" i="9"/>
  <c r="F29" i="9"/>
  <c r="E29" i="9"/>
  <c r="D29" i="9"/>
  <c r="O28" i="9"/>
  <c r="N28" i="9"/>
  <c r="M28" i="9"/>
  <c r="L28" i="9"/>
  <c r="K28" i="9"/>
  <c r="J28" i="9"/>
  <c r="I28" i="9"/>
  <c r="H28" i="9"/>
  <c r="G28" i="9"/>
  <c r="F28" i="9"/>
  <c r="E28" i="9"/>
  <c r="D28" i="9"/>
  <c r="O27" i="9"/>
  <c r="N27" i="9"/>
  <c r="M27" i="9"/>
  <c r="L27" i="9"/>
  <c r="K27" i="9"/>
  <c r="J27" i="9"/>
  <c r="I27" i="9"/>
  <c r="H27" i="9"/>
  <c r="G27" i="9"/>
  <c r="F27" i="9"/>
  <c r="E27" i="9"/>
  <c r="D27" i="9"/>
  <c r="O26" i="9"/>
  <c r="N26" i="9"/>
  <c r="M26" i="9"/>
  <c r="L26" i="9"/>
  <c r="K26" i="9"/>
  <c r="J26" i="9"/>
  <c r="I26" i="9"/>
  <c r="H26" i="9"/>
  <c r="G26" i="9"/>
  <c r="F26" i="9"/>
  <c r="E26" i="9"/>
  <c r="D26" i="9"/>
  <c r="O25" i="9"/>
  <c r="N25" i="9"/>
  <c r="M25" i="9"/>
  <c r="L25" i="9"/>
  <c r="L33" i="9"/>
  <c r="K25" i="9"/>
  <c r="J25" i="9"/>
  <c r="I25" i="9"/>
  <c r="H25" i="9"/>
  <c r="H33" i="9"/>
  <c r="G25" i="9"/>
  <c r="F25" i="9"/>
  <c r="E25" i="9"/>
  <c r="D25" i="9"/>
  <c r="D16" i="9"/>
  <c r="E16" i="9"/>
  <c r="F16" i="9"/>
  <c r="G16" i="9"/>
  <c r="H16" i="9"/>
  <c r="I16" i="9"/>
  <c r="J16" i="9"/>
  <c r="K16" i="9"/>
  <c r="L16" i="9"/>
  <c r="M16" i="9"/>
  <c r="N16" i="9"/>
  <c r="O16" i="9"/>
  <c r="E17" i="9"/>
  <c r="F17" i="9"/>
  <c r="G17" i="9"/>
  <c r="H17" i="9"/>
  <c r="I17" i="9"/>
  <c r="J17" i="9"/>
  <c r="K17" i="9"/>
  <c r="L17" i="9"/>
  <c r="M17" i="9"/>
  <c r="N17" i="9"/>
  <c r="O17" i="9"/>
  <c r="E18" i="9"/>
  <c r="F18" i="9"/>
  <c r="G18" i="9"/>
  <c r="H18" i="9"/>
  <c r="I18" i="9"/>
  <c r="J18" i="9"/>
  <c r="K18" i="9"/>
  <c r="L18" i="9"/>
  <c r="M18" i="9"/>
  <c r="N18" i="9"/>
  <c r="O18" i="9"/>
  <c r="E19" i="9"/>
  <c r="F19" i="9"/>
  <c r="G19" i="9"/>
  <c r="H19" i="9"/>
  <c r="I19" i="9"/>
  <c r="J19" i="9"/>
  <c r="K19" i="9"/>
  <c r="L19" i="9"/>
  <c r="M19" i="9"/>
  <c r="N19" i="9"/>
  <c r="O19" i="9"/>
  <c r="E20" i="9"/>
  <c r="F20" i="9"/>
  <c r="G20" i="9"/>
  <c r="H20" i="9"/>
  <c r="I20" i="9"/>
  <c r="J20" i="9"/>
  <c r="K20" i="9"/>
  <c r="L20" i="9"/>
  <c r="M20" i="9"/>
  <c r="N20" i="9"/>
  <c r="O20" i="9"/>
  <c r="E21" i="9"/>
  <c r="F21" i="9"/>
  <c r="G21" i="9"/>
  <c r="H21" i="9"/>
  <c r="I21" i="9"/>
  <c r="J21" i="9"/>
  <c r="K21" i="9"/>
  <c r="L21" i="9"/>
  <c r="M21" i="9"/>
  <c r="N21" i="9"/>
  <c r="O21" i="9"/>
  <c r="E22" i="9"/>
  <c r="F22" i="9"/>
  <c r="G22" i="9"/>
  <c r="H22" i="9"/>
  <c r="I22" i="9"/>
  <c r="J22" i="9"/>
  <c r="K22" i="9"/>
  <c r="L22" i="9"/>
  <c r="M22" i="9"/>
  <c r="N22" i="9"/>
  <c r="O22" i="9"/>
  <c r="E23" i="9"/>
  <c r="F23" i="9"/>
  <c r="G23" i="9"/>
  <c r="H23" i="9"/>
  <c r="I23" i="9"/>
  <c r="J23" i="9"/>
  <c r="K23" i="9"/>
  <c r="L23" i="9"/>
  <c r="M23" i="9"/>
  <c r="N23" i="9"/>
  <c r="O23" i="9"/>
  <c r="D8" i="9"/>
  <c r="E8" i="9"/>
  <c r="F8" i="9"/>
  <c r="G8" i="9"/>
  <c r="G7" i="9"/>
  <c r="G14" i="9"/>
  <c r="H8" i="9"/>
  <c r="I8" i="9"/>
  <c r="J8" i="9"/>
  <c r="K8" i="9"/>
  <c r="K7" i="9"/>
  <c r="K14" i="9"/>
  <c r="K24" i="9"/>
  <c r="K33" i="9"/>
  <c r="L8" i="9"/>
  <c r="M8" i="9"/>
  <c r="N8" i="9"/>
  <c r="O8" i="9"/>
  <c r="N7" i="9"/>
  <c r="N14" i="9"/>
  <c r="D14" i="9"/>
  <c r="E14" i="9"/>
  <c r="F14" i="9"/>
  <c r="H14" i="9"/>
  <c r="I14" i="9"/>
  <c r="J14" i="9"/>
  <c r="L14" i="9"/>
  <c r="M14" i="9"/>
  <c r="O14" i="9"/>
  <c r="E7" i="9"/>
  <c r="F7" i="9"/>
  <c r="H7" i="9"/>
  <c r="I7" i="9"/>
  <c r="J7" i="9"/>
  <c r="L7" i="9"/>
  <c r="M7" i="9"/>
  <c r="O7" i="9"/>
  <c r="D7" i="9"/>
  <c r="I42" i="10"/>
  <c r="M42" i="10"/>
  <c r="O88" i="8"/>
  <c r="N88" i="8"/>
  <c r="M88" i="8"/>
  <c r="L88" i="8"/>
  <c r="K88" i="8"/>
  <c r="J88" i="8"/>
  <c r="I88" i="8"/>
  <c r="H88" i="8"/>
  <c r="G88" i="8"/>
  <c r="F88" i="8"/>
  <c r="E88" i="8"/>
  <c r="D88" i="8"/>
  <c r="O87" i="8"/>
  <c r="N87" i="8"/>
  <c r="M87" i="8"/>
  <c r="L87" i="8"/>
  <c r="K87" i="8"/>
  <c r="J87" i="8"/>
  <c r="I87" i="8"/>
  <c r="H87" i="8"/>
  <c r="G87" i="8"/>
  <c r="F87" i="8"/>
  <c r="E87" i="8"/>
  <c r="D87" i="8"/>
  <c r="O86" i="8"/>
  <c r="N86" i="8"/>
  <c r="M86" i="8"/>
  <c r="L86" i="8"/>
  <c r="K86" i="8"/>
  <c r="J86" i="8"/>
  <c r="I86" i="8"/>
  <c r="H86" i="8"/>
  <c r="G86" i="8"/>
  <c r="F86" i="8"/>
  <c r="E86" i="8"/>
  <c r="D86" i="8"/>
  <c r="O85" i="8"/>
  <c r="N85" i="8"/>
  <c r="M85" i="8"/>
  <c r="L85" i="8"/>
  <c r="K85" i="8"/>
  <c r="J85" i="8"/>
  <c r="I85" i="8"/>
  <c r="H85" i="8"/>
  <c r="G85" i="8"/>
  <c r="F85" i="8"/>
  <c r="E85" i="8"/>
  <c r="D85" i="8"/>
  <c r="O84" i="8"/>
  <c r="N84" i="8"/>
  <c r="M84" i="8"/>
  <c r="L84" i="8"/>
  <c r="K84" i="8"/>
  <c r="J84" i="8"/>
  <c r="I84" i="8"/>
  <c r="H84" i="8"/>
  <c r="G84" i="8"/>
  <c r="F84" i="8"/>
  <c r="E84" i="8"/>
  <c r="D84" i="8"/>
  <c r="O83" i="8"/>
  <c r="N83" i="8"/>
  <c r="M83" i="8"/>
  <c r="L83" i="8"/>
  <c r="K83" i="8"/>
  <c r="J83" i="8"/>
  <c r="I83" i="8"/>
  <c r="H83" i="8"/>
  <c r="G83" i="8"/>
  <c r="F83" i="8"/>
  <c r="E83" i="8"/>
  <c r="D83" i="8"/>
  <c r="O82" i="8"/>
  <c r="N82" i="8"/>
  <c r="M82" i="8"/>
  <c r="L82" i="8"/>
  <c r="K82" i="8"/>
  <c r="J82" i="8"/>
  <c r="I82" i="8"/>
  <c r="H82" i="8"/>
  <c r="G82" i="8"/>
  <c r="F82" i="8"/>
  <c r="E82" i="8"/>
  <c r="D82" i="8"/>
  <c r="O81" i="8"/>
  <c r="N81" i="8"/>
  <c r="M81" i="8"/>
  <c r="L81" i="8"/>
  <c r="K81" i="8"/>
  <c r="J81" i="8"/>
  <c r="I81" i="8"/>
  <c r="H81" i="8"/>
  <c r="G81" i="8"/>
  <c r="F81" i="8"/>
  <c r="E81" i="8"/>
  <c r="D81" i="8"/>
  <c r="H68" i="8"/>
  <c r="D63" i="8"/>
  <c r="E63" i="8"/>
  <c r="F63" i="8"/>
  <c r="G63" i="8"/>
  <c r="D64" i="8"/>
  <c r="E64" i="8"/>
  <c r="F64" i="8"/>
  <c r="G64" i="8"/>
  <c r="D65" i="8"/>
  <c r="E65" i="8"/>
  <c r="F65" i="8"/>
  <c r="G65" i="8"/>
  <c r="D66" i="8"/>
  <c r="E66" i="8"/>
  <c r="F66" i="8"/>
  <c r="G66" i="8"/>
  <c r="D67" i="8"/>
  <c r="E67" i="8"/>
  <c r="F67" i="8"/>
  <c r="G67" i="8"/>
  <c r="D68" i="8"/>
  <c r="E68" i="8"/>
  <c r="F68" i="8"/>
  <c r="G68" i="8"/>
  <c r="D69" i="8"/>
  <c r="E69" i="8"/>
  <c r="F69" i="8"/>
  <c r="G69" i="8"/>
  <c r="D70" i="8"/>
  <c r="E70" i="8"/>
  <c r="F70" i="8"/>
  <c r="G70" i="8"/>
  <c r="N63" i="8"/>
  <c r="O63" i="8"/>
  <c r="N64" i="8"/>
  <c r="O64" i="8"/>
  <c r="N65" i="8"/>
  <c r="O65" i="8"/>
  <c r="N66" i="8"/>
  <c r="O66" i="8"/>
  <c r="N67" i="8"/>
  <c r="O67" i="8"/>
  <c r="N68" i="8"/>
  <c r="O68" i="8"/>
  <c r="N69" i="8"/>
  <c r="O69" i="8"/>
  <c r="N70" i="8"/>
  <c r="O70" i="8"/>
  <c r="M70" i="8"/>
  <c r="L70" i="8"/>
  <c r="K70" i="8"/>
  <c r="J70" i="8"/>
  <c r="I70" i="8"/>
  <c r="H70" i="8"/>
  <c r="M69" i="8"/>
  <c r="L69" i="8"/>
  <c r="K69" i="8"/>
  <c r="J69" i="8"/>
  <c r="I69" i="8"/>
  <c r="I63" i="8"/>
  <c r="I64" i="8"/>
  <c r="I65" i="8"/>
  <c r="I66" i="8"/>
  <c r="I67" i="8"/>
  <c r="I68" i="8"/>
  <c r="I71" i="8"/>
  <c r="H69" i="8"/>
  <c r="M68" i="8"/>
  <c r="L68" i="8"/>
  <c r="K68" i="8"/>
  <c r="J68" i="8"/>
  <c r="M67" i="8"/>
  <c r="L67" i="8"/>
  <c r="K67" i="8"/>
  <c r="J67" i="8"/>
  <c r="H67" i="8"/>
  <c r="M66" i="8"/>
  <c r="L66" i="8"/>
  <c r="K66" i="8"/>
  <c r="J66" i="8"/>
  <c r="H66" i="8"/>
  <c r="M65" i="8"/>
  <c r="L65" i="8"/>
  <c r="K65" i="8"/>
  <c r="J65" i="8"/>
  <c r="H65" i="8"/>
  <c r="M64" i="8"/>
  <c r="L64" i="8"/>
  <c r="K64" i="8"/>
  <c r="J64" i="8"/>
  <c r="J63" i="8"/>
  <c r="J71" i="8"/>
  <c r="H64" i="8"/>
  <c r="M63" i="8"/>
  <c r="L63" i="8"/>
  <c r="K63" i="8"/>
  <c r="H63" i="8"/>
  <c r="H71" i="8"/>
  <c r="E76" i="8"/>
  <c r="O79" i="8"/>
  <c r="N79" i="8"/>
  <c r="M79" i="8"/>
  <c r="L79" i="8"/>
  <c r="K79" i="8"/>
  <c r="J79" i="8"/>
  <c r="I79" i="8"/>
  <c r="H79" i="8"/>
  <c r="G79" i="8"/>
  <c r="F79" i="8"/>
  <c r="E79" i="8"/>
  <c r="D79" i="8"/>
  <c r="O78" i="8"/>
  <c r="N78" i="8"/>
  <c r="M78" i="8"/>
  <c r="L78" i="8"/>
  <c r="K78" i="8"/>
  <c r="J78" i="8"/>
  <c r="I78" i="8"/>
  <c r="H78" i="8"/>
  <c r="G78" i="8"/>
  <c r="F78" i="8"/>
  <c r="E78" i="8"/>
  <c r="D78" i="8"/>
  <c r="O77" i="8"/>
  <c r="N77" i="8"/>
  <c r="M77" i="8"/>
  <c r="L77" i="8"/>
  <c r="K77" i="8"/>
  <c r="J77" i="8"/>
  <c r="I77" i="8"/>
  <c r="H77" i="8"/>
  <c r="G77" i="8"/>
  <c r="F77" i="8"/>
  <c r="E77" i="8"/>
  <c r="D77" i="8"/>
  <c r="O76" i="8"/>
  <c r="N76" i="8"/>
  <c r="M76" i="8"/>
  <c r="L76" i="8"/>
  <c r="K76" i="8"/>
  <c r="J76" i="8"/>
  <c r="I76" i="8"/>
  <c r="H76" i="8"/>
  <c r="G76" i="8"/>
  <c r="F76" i="8"/>
  <c r="D76" i="8"/>
  <c r="O75" i="8"/>
  <c r="N75" i="8"/>
  <c r="M75" i="8"/>
  <c r="L75" i="8"/>
  <c r="K75" i="8"/>
  <c r="J75" i="8"/>
  <c r="I75" i="8"/>
  <c r="H75" i="8"/>
  <c r="G75" i="8"/>
  <c r="F75" i="8"/>
  <c r="E75" i="8"/>
  <c r="D75" i="8"/>
  <c r="O74" i="8"/>
  <c r="N74" i="8"/>
  <c r="M74" i="8"/>
  <c r="L74" i="8"/>
  <c r="K74" i="8"/>
  <c r="J74" i="8"/>
  <c r="I74" i="8"/>
  <c r="H74" i="8"/>
  <c r="G74" i="8"/>
  <c r="F74" i="8"/>
  <c r="E74" i="8"/>
  <c r="D74" i="8"/>
  <c r="O73" i="8"/>
  <c r="N73" i="8"/>
  <c r="M73" i="8"/>
  <c r="L73" i="8"/>
  <c r="K73" i="8"/>
  <c r="J73" i="8"/>
  <c r="I73" i="8"/>
  <c r="H73" i="8"/>
  <c r="G73" i="8"/>
  <c r="F73" i="8"/>
  <c r="E73" i="8"/>
  <c r="D73" i="8"/>
  <c r="O72" i="8"/>
  <c r="N72" i="8"/>
  <c r="M72" i="8"/>
  <c r="L72" i="8"/>
  <c r="K72" i="8"/>
  <c r="J72" i="8"/>
  <c r="I72" i="8"/>
  <c r="H72" i="8"/>
  <c r="G72" i="8"/>
  <c r="F72" i="8"/>
  <c r="E72" i="8"/>
  <c r="D72" i="8"/>
  <c r="O61" i="8"/>
  <c r="N61" i="8"/>
  <c r="M61" i="8"/>
  <c r="L61" i="8"/>
  <c r="K61" i="8"/>
  <c r="J61" i="8"/>
  <c r="I61" i="8"/>
  <c r="I97" i="8"/>
  <c r="H61" i="8"/>
  <c r="H97" i="8"/>
  <c r="G61" i="8"/>
  <c r="F61" i="8"/>
  <c r="E61" i="8"/>
  <c r="E97" i="8"/>
  <c r="D61" i="8"/>
  <c r="D97" i="8"/>
  <c r="O60" i="8"/>
  <c r="N60" i="8"/>
  <c r="M60" i="8"/>
  <c r="M96" i="8"/>
  <c r="L60" i="8"/>
  <c r="L96" i="8"/>
  <c r="K60" i="8"/>
  <c r="J60" i="8"/>
  <c r="I60" i="8"/>
  <c r="I96" i="8"/>
  <c r="H60" i="8"/>
  <c r="H96" i="8"/>
  <c r="G60" i="8"/>
  <c r="F60" i="8"/>
  <c r="E60" i="8"/>
  <c r="E96" i="8"/>
  <c r="D60" i="8"/>
  <c r="D96" i="8"/>
  <c r="O59" i="8"/>
  <c r="N59" i="8"/>
  <c r="M59" i="8"/>
  <c r="M95" i="8"/>
  <c r="L59" i="8"/>
  <c r="L95" i="8"/>
  <c r="K59" i="8"/>
  <c r="J59" i="8"/>
  <c r="I59" i="8"/>
  <c r="I95" i="8"/>
  <c r="H59" i="8"/>
  <c r="H95" i="8"/>
  <c r="G59" i="8"/>
  <c r="F59" i="8"/>
  <c r="E59" i="8"/>
  <c r="E95" i="8"/>
  <c r="D59" i="8"/>
  <c r="D95" i="8"/>
  <c r="O58" i="8"/>
  <c r="N58" i="8"/>
  <c r="M58" i="8"/>
  <c r="M94" i="8"/>
  <c r="L58" i="8"/>
  <c r="L94" i="8"/>
  <c r="K58" i="8"/>
  <c r="J58" i="8"/>
  <c r="I58" i="8"/>
  <c r="I94" i="8"/>
  <c r="H58" i="8"/>
  <c r="H94" i="8"/>
  <c r="G58" i="8"/>
  <c r="F58" i="8"/>
  <c r="E58" i="8"/>
  <c r="E94" i="8"/>
  <c r="D58" i="8"/>
  <c r="D94" i="8"/>
  <c r="O57" i="8"/>
  <c r="N57" i="8"/>
  <c r="M57" i="8"/>
  <c r="M93" i="8"/>
  <c r="L57" i="8"/>
  <c r="L93" i="8"/>
  <c r="K57" i="8"/>
  <c r="J57" i="8"/>
  <c r="I57" i="8"/>
  <c r="I93" i="8"/>
  <c r="H57" i="8"/>
  <c r="H93" i="8"/>
  <c r="G57" i="8"/>
  <c r="F57" i="8"/>
  <c r="E57" i="8"/>
  <c r="E93" i="8"/>
  <c r="D57" i="8"/>
  <c r="D93" i="8"/>
  <c r="O56" i="8"/>
  <c r="N56" i="8"/>
  <c r="M56" i="8"/>
  <c r="M92" i="8"/>
  <c r="L56" i="8"/>
  <c r="L92" i="8"/>
  <c r="K56" i="8"/>
  <c r="J56" i="8"/>
  <c r="I56" i="8"/>
  <c r="I92" i="8"/>
  <c r="H56" i="8"/>
  <c r="H92" i="8"/>
  <c r="G56" i="8"/>
  <c r="F56" i="8"/>
  <c r="E56" i="8"/>
  <c r="E92" i="8"/>
  <c r="D56" i="8"/>
  <c r="D92" i="8"/>
  <c r="O55" i="8"/>
  <c r="N55" i="8"/>
  <c r="M55" i="8"/>
  <c r="M91" i="8"/>
  <c r="L55" i="8"/>
  <c r="L91" i="8"/>
  <c r="K55" i="8"/>
  <c r="J55" i="8"/>
  <c r="I55" i="8"/>
  <c r="I91" i="8"/>
  <c r="H55" i="8"/>
  <c r="H91" i="8"/>
  <c r="G55" i="8"/>
  <c r="F55" i="8"/>
  <c r="E55" i="8"/>
  <c r="E91" i="8"/>
  <c r="D55" i="8"/>
  <c r="D91" i="8"/>
  <c r="O54" i="8"/>
  <c r="N54" i="8"/>
  <c r="M54" i="8"/>
  <c r="M62" i="8"/>
  <c r="L54" i="8"/>
  <c r="L62" i="8"/>
  <c r="L71" i="8"/>
  <c r="L98" i="8"/>
  <c r="K54" i="8"/>
  <c r="J54" i="8"/>
  <c r="I54" i="8"/>
  <c r="I90" i="8"/>
  <c r="H54" i="8"/>
  <c r="H90" i="8"/>
  <c r="G54" i="8"/>
  <c r="F54" i="8"/>
  <c r="E54" i="8"/>
  <c r="E90" i="8"/>
  <c r="D54" i="8"/>
  <c r="D90" i="8"/>
  <c r="M32" i="8"/>
  <c r="H32" i="8"/>
  <c r="I32" i="8"/>
  <c r="J32" i="8"/>
  <c r="K32" i="8"/>
  <c r="L32" i="8"/>
  <c r="M31" i="8"/>
  <c r="L31" i="8"/>
  <c r="K31" i="8"/>
  <c r="J31" i="8"/>
  <c r="I31" i="8"/>
  <c r="H31" i="8"/>
  <c r="M30" i="8"/>
  <c r="L30" i="8"/>
  <c r="K30" i="8"/>
  <c r="J30" i="8"/>
  <c r="I30" i="8"/>
  <c r="H30" i="8"/>
  <c r="M29" i="8"/>
  <c r="L29" i="8"/>
  <c r="K29" i="8"/>
  <c r="J29" i="8"/>
  <c r="I29" i="8"/>
  <c r="H29" i="8"/>
  <c r="M28" i="8"/>
  <c r="L28" i="8"/>
  <c r="K28" i="8"/>
  <c r="J28" i="8"/>
  <c r="I28" i="8"/>
  <c r="H28" i="8"/>
  <c r="M27" i="8"/>
  <c r="L27" i="8"/>
  <c r="K27" i="8"/>
  <c r="J27" i="8"/>
  <c r="I27" i="8"/>
  <c r="H27" i="8"/>
  <c r="M26" i="8"/>
  <c r="L26" i="8"/>
  <c r="K26" i="8"/>
  <c r="J26" i="8"/>
  <c r="J25" i="8"/>
  <c r="J33" i="8"/>
  <c r="I26" i="8"/>
  <c r="H26" i="8"/>
  <c r="M25" i="8"/>
  <c r="L25" i="8"/>
  <c r="L33" i="8"/>
  <c r="K25" i="8"/>
  <c r="I25" i="8"/>
  <c r="I33" i="8"/>
  <c r="H25" i="8"/>
  <c r="H33" i="8"/>
  <c r="M41" i="8"/>
  <c r="L41" i="8"/>
  <c r="K41" i="8"/>
  <c r="J41" i="8"/>
  <c r="I41" i="8"/>
  <c r="H41" i="8"/>
  <c r="M40" i="8"/>
  <c r="L40" i="8"/>
  <c r="K40" i="8"/>
  <c r="J40" i="8"/>
  <c r="I40" i="8"/>
  <c r="H40" i="8"/>
  <c r="M39" i="8"/>
  <c r="L39" i="8"/>
  <c r="K39" i="8"/>
  <c r="J39" i="8"/>
  <c r="I39" i="8"/>
  <c r="H39" i="8"/>
  <c r="M38" i="8"/>
  <c r="L38" i="8"/>
  <c r="K38" i="8"/>
  <c r="J38" i="8"/>
  <c r="I38" i="8"/>
  <c r="H38" i="8"/>
  <c r="M37" i="8"/>
  <c r="L37" i="8"/>
  <c r="K37" i="8"/>
  <c r="J37" i="8"/>
  <c r="I37" i="8"/>
  <c r="H37" i="8"/>
  <c r="M36" i="8"/>
  <c r="L36" i="8"/>
  <c r="K36" i="8"/>
  <c r="J36" i="8"/>
  <c r="I36" i="8"/>
  <c r="H36" i="8"/>
  <c r="M35" i="8"/>
  <c r="L35" i="8"/>
  <c r="K35" i="8"/>
  <c r="J35" i="8"/>
  <c r="I35" i="8"/>
  <c r="H35" i="8"/>
  <c r="M34" i="8"/>
  <c r="M42" i="8"/>
  <c r="L34" i="8"/>
  <c r="L42" i="8"/>
  <c r="K34" i="8"/>
  <c r="J34" i="8"/>
  <c r="I34" i="8"/>
  <c r="I42" i="8"/>
  <c r="H34" i="8"/>
  <c r="H42" i="8"/>
  <c r="I16" i="8"/>
  <c r="J16" i="8"/>
  <c r="K16" i="8"/>
  <c r="L16" i="8"/>
  <c r="M16" i="8"/>
  <c r="I17" i="8"/>
  <c r="J17" i="8"/>
  <c r="K17" i="8"/>
  <c r="L17" i="8"/>
  <c r="M17" i="8"/>
  <c r="I18" i="8"/>
  <c r="J18" i="8"/>
  <c r="K18" i="8"/>
  <c r="L18" i="8"/>
  <c r="M18" i="8"/>
  <c r="I19" i="8"/>
  <c r="J19" i="8"/>
  <c r="K19" i="8"/>
  <c r="L19" i="8"/>
  <c r="M19" i="8"/>
  <c r="I20" i="8"/>
  <c r="J20" i="8"/>
  <c r="K20" i="8"/>
  <c r="L20" i="8"/>
  <c r="M20" i="8"/>
  <c r="I21" i="8"/>
  <c r="J21" i="8"/>
  <c r="K21" i="8"/>
  <c r="L21" i="8"/>
  <c r="M21" i="8"/>
  <c r="I22" i="8"/>
  <c r="J22" i="8"/>
  <c r="K22" i="8"/>
  <c r="L22" i="8"/>
  <c r="M22" i="8"/>
  <c r="I23" i="8"/>
  <c r="I14" i="8"/>
  <c r="I50" i="8"/>
  <c r="J23" i="8"/>
  <c r="K23" i="8"/>
  <c r="L23" i="8"/>
  <c r="L14" i="8"/>
  <c r="L50" i="8"/>
  <c r="M23" i="8"/>
  <c r="M14" i="8"/>
  <c r="M50" i="8"/>
  <c r="H17" i="8"/>
  <c r="H18" i="8"/>
  <c r="H19" i="8"/>
  <c r="H20" i="8"/>
  <c r="H21" i="8"/>
  <c r="H22" i="8"/>
  <c r="H23" i="8"/>
  <c r="H14" i="8"/>
  <c r="H50" i="8"/>
  <c r="H16" i="8"/>
  <c r="E14" i="8"/>
  <c r="D8" i="8"/>
  <c r="E8" i="8"/>
  <c r="E44" i="8"/>
  <c r="F8" i="8"/>
  <c r="G8" i="8"/>
  <c r="H8" i="8"/>
  <c r="I8" i="8"/>
  <c r="I44" i="8"/>
  <c r="J8" i="8"/>
  <c r="J44" i="8"/>
  <c r="K8" i="8"/>
  <c r="L8" i="8"/>
  <c r="M8" i="8"/>
  <c r="M44" i="8"/>
  <c r="N8" i="8"/>
  <c r="O8" i="8"/>
  <c r="D14" i="8"/>
  <c r="F14" i="8"/>
  <c r="G14" i="8"/>
  <c r="G50" i="8"/>
  <c r="J14" i="8"/>
  <c r="J50" i="8"/>
  <c r="K14" i="8"/>
  <c r="K50" i="8"/>
  <c r="N14" i="8"/>
  <c r="N50" i="8"/>
  <c r="O14" i="8"/>
  <c r="O50" i="8"/>
  <c r="E7" i="8"/>
  <c r="F7" i="8"/>
  <c r="G7" i="8"/>
  <c r="G51" i="8"/>
  <c r="H7" i="8"/>
  <c r="H43" i="8"/>
  <c r="I7" i="8"/>
  <c r="J7" i="8"/>
  <c r="K7" i="8"/>
  <c r="L7" i="8"/>
  <c r="L43" i="8"/>
  <c r="M7" i="8"/>
  <c r="N7" i="8"/>
  <c r="O7" i="8"/>
  <c r="O43" i="8"/>
  <c r="D7" i="8"/>
  <c r="D51" i="8"/>
  <c r="O62" i="10"/>
  <c r="O71" i="10"/>
  <c r="O80" i="10"/>
  <c r="N71" i="10"/>
  <c r="N80" i="10"/>
  <c r="M24" i="10"/>
  <c r="M33" i="10"/>
  <c r="M62" i="10"/>
  <c r="M71" i="10"/>
  <c r="M80" i="10"/>
  <c r="L33" i="10"/>
  <c r="K33" i="10"/>
  <c r="K62" i="10"/>
  <c r="K80" i="10"/>
  <c r="J24" i="10"/>
  <c r="J33" i="10"/>
  <c r="J71" i="10"/>
  <c r="J80" i="10"/>
  <c r="I24" i="10"/>
  <c r="I33" i="10"/>
  <c r="I62" i="10"/>
  <c r="I71" i="10"/>
  <c r="I80" i="10"/>
  <c r="H33" i="10"/>
  <c r="G62" i="10"/>
  <c r="G71" i="10"/>
  <c r="G80" i="10"/>
  <c r="F71" i="10"/>
  <c r="F80" i="10"/>
  <c r="E62" i="10"/>
  <c r="E71" i="10"/>
  <c r="E80" i="10"/>
  <c r="O97" i="10"/>
  <c r="M97" i="10"/>
  <c r="K97" i="10"/>
  <c r="I97" i="10"/>
  <c r="G97" i="10"/>
  <c r="E97" i="10"/>
  <c r="O96" i="10"/>
  <c r="M96" i="10"/>
  <c r="L96" i="10"/>
  <c r="K96" i="10"/>
  <c r="I96" i="10"/>
  <c r="G96" i="10"/>
  <c r="E96" i="10"/>
  <c r="O95" i="10"/>
  <c r="M95" i="10"/>
  <c r="K95" i="10"/>
  <c r="I95" i="10"/>
  <c r="H95" i="10"/>
  <c r="G95" i="10"/>
  <c r="E95" i="10"/>
  <c r="O94" i="10"/>
  <c r="M94" i="10"/>
  <c r="K94" i="10"/>
  <c r="I94" i="10"/>
  <c r="G94" i="10"/>
  <c r="E94" i="10"/>
  <c r="D94" i="10"/>
  <c r="O93" i="10"/>
  <c r="M93" i="10"/>
  <c r="K93" i="10"/>
  <c r="I93" i="10"/>
  <c r="G93" i="10"/>
  <c r="E93" i="10"/>
  <c r="O92" i="10"/>
  <c r="M92" i="10"/>
  <c r="L92" i="10"/>
  <c r="K92" i="10"/>
  <c r="I92" i="10"/>
  <c r="G92" i="10"/>
  <c r="E92" i="10"/>
  <c r="O91" i="10"/>
  <c r="M91" i="10"/>
  <c r="K91" i="10"/>
  <c r="I91" i="10"/>
  <c r="H91" i="10"/>
  <c r="G91" i="10"/>
  <c r="E91" i="10"/>
  <c r="O90" i="10"/>
  <c r="M90" i="10"/>
  <c r="K90" i="10"/>
  <c r="I90" i="10"/>
  <c r="G90" i="10"/>
  <c r="E90" i="10"/>
  <c r="D90" i="10"/>
  <c r="O62" i="9"/>
  <c r="O71" i="9"/>
  <c r="O80" i="9"/>
  <c r="N71" i="9"/>
  <c r="N80" i="9"/>
  <c r="M33" i="9"/>
  <c r="M42" i="9"/>
  <c r="M62" i="9"/>
  <c r="M71" i="9"/>
  <c r="M80" i="9"/>
  <c r="L62" i="9"/>
  <c r="K62" i="9"/>
  <c r="K71" i="9"/>
  <c r="K98" i="9"/>
  <c r="J33" i="9"/>
  <c r="J42" i="9"/>
  <c r="J71" i="9"/>
  <c r="J80" i="9"/>
  <c r="J98" i="9"/>
  <c r="I33" i="9"/>
  <c r="I42" i="9"/>
  <c r="I62" i="9"/>
  <c r="I71" i="9"/>
  <c r="I80" i="9"/>
  <c r="G62" i="9"/>
  <c r="G80" i="9"/>
  <c r="G98" i="9"/>
  <c r="F62" i="9"/>
  <c r="F71" i="9"/>
  <c r="E62" i="9"/>
  <c r="E71" i="9"/>
  <c r="E80" i="9"/>
  <c r="D62" i="9"/>
  <c r="O97" i="9"/>
  <c r="N97" i="9"/>
  <c r="M97" i="9"/>
  <c r="K97" i="9"/>
  <c r="J97" i="9"/>
  <c r="I97" i="9"/>
  <c r="G97" i="9"/>
  <c r="F97" i="9"/>
  <c r="E97" i="9"/>
  <c r="O96" i="9"/>
  <c r="N96" i="9"/>
  <c r="M96" i="9"/>
  <c r="K96" i="9"/>
  <c r="J96" i="9"/>
  <c r="I96" i="9"/>
  <c r="G96" i="9"/>
  <c r="F96" i="9"/>
  <c r="E96" i="9"/>
  <c r="O95" i="9"/>
  <c r="N95" i="9"/>
  <c r="M95" i="9"/>
  <c r="K95" i="9"/>
  <c r="J95" i="9"/>
  <c r="I95" i="9"/>
  <c r="G95" i="9"/>
  <c r="F95" i="9"/>
  <c r="E95" i="9"/>
  <c r="O94" i="9"/>
  <c r="N94" i="9"/>
  <c r="M94" i="9"/>
  <c r="K94" i="9"/>
  <c r="J94" i="9"/>
  <c r="I94" i="9"/>
  <c r="G94" i="9"/>
  <c r="F94" i="9"/>
  <c r="E94" i="9"/>
  <c r="O93" i="9"/>
  <c r="N93" i="9"/>
  <c r="M93" i="9"/>
  <c r="K93" i="9"/>
  <c r="J93" i="9"/>
  <c r="I93" i="9"/>
  <c r="G93" i="9"/>
  <c r="F93" i="9"/>
  <c r="E93" i="9"/>
  <c r="O92" i="9"/>
  <c r="N92" i="9"/>
  <c r="M92" i="9"/>
  <c r="K92" i="9"/>
  <c r="J92" i="9"/>
  <c r="I92" i="9"/>
  <c r="G92" i="9"/>
  <c r="F92" i="9"/>
  <c r="E92" i="9"/>
  <c r="O91" i="9"/>
  <c r="N91" i="9"/>
  <c r="M91" i="9"/>
  <c r="K91" i="9"/>
  <c r="J91" i="9"/>
  <c r="I91" i="9"/>
  <c r="G91" i="9"/>
  <c r="F91" i="9"/>
  <c r="E91" i="9"/>
  <c r="O90" i="9"/>
  <c r="N90" i="9"/>
  <c r="M90" i="9"/>
  <c r="K90" i="9"/>
  <c r="J90" i="9"/>
  <c r="I90" i="9"/>
  <c r="G90" i="9"/>
  <c r="F90" i="9"/>
  <c r="E90" i="9"/>
  <c r="O24" i="8"/>
  <c r="O62" i="8"/>
  <c r="O71" i="8"/>
  <c r="O98" i="8"/>
  <c r="N24" i="8"/>
  <c r="N62" i="8"/>
  <c r="M33" i="8"/>
  <c r="K33" i="8"/>
  <c r="K62" i="8"/>
  <c r="J42" i="8"/>
  <c r="J62" i="8"/>
  <c r="I24" i="8"/>
  <c r="G62" i="8"/>
  <c r="G71" i="8"/>
  <c r="G98" i="8"/>
  <c r="F62" i="8"/>
  <c r="E62" i="8"/>
  <c r="D62" i="8"/>
  <c r="D71" i="8"/>
  <c r="D98" i="8"/>
  <c r="O97" i="8"/>
  <c r="L97" i="8"/>
  <c r="G97" i="8"/>
  <c r="O96" i="8"/>
  <c r="N96" i="8"/>
  <c r="K96" i="8"/>
  <c r="J96" i="8"/>
  <c r="G96" i="8"/>
  <c r="F96" i="8"/>
  <c r="O95" i="8"/>
  <c r="N95" i="8"/>
  <c r="J95" i="8"/>
  <c r="G95" i="8"/>
  <c r="F95" i="8"/>
  <c r="O94" i="8"/>
  <c r="N94" i="8"/>
  <c r="K94" i="8"/>
  <c r="J94" i="8"/>
  <c r="G94" i="8"/>
  <c r="F94" i="8"/>
  <c r="O93" i="8"/>
  <c r="N93" i="8"/>
  <c r="K93" i="8"/>
  <c r="J93" i="8"/>
  <c r="G93" i="8"/>
  <c r="F93" i="8"/>
  <c r="O92" i="8"/>
  <c r="N92" i="8"/>
  <c r="K92" i="8"/>
  <c r="J92" i="8"/>
  <c r="G92" i="8"/>
  <c r="F92" i="8"/>
  <c r="O91" i="8"/>
  <c r="N91" i="8"/>
  <c r="K91" i="8"/>
  <c r="J91" i="8"/>
  <c r="G91" i="8"/>
  <c r="F91" i="8"/>
  <c r="O90" i="8"/>
  <c r="N90" i="8"/>
  <c r="K90" i="8"/>
  <c r="J90" i="8"/>
  <c r="G90" i="8"/>
  <c r="F90" i="8"/>
  <c r="F50" i="8"/>
  <c r="E50" i="8"/>
  <c r="D50" i="8"/>
  <c r="O44" i="8"/>
  <c r="N44" i="8"/>
  <c r="L44" i="8"/>
  <c r="H44" i="8"/>
  <c r="G44" i="8"/>
  <c r="F44" i="8"/>
  <c r="D44" i="8"/>
  <c r="N43" i="8"/>
  <c r="K43" i="8"/>
  <c r="J43" i="8"/>
  <c r="F43" i="8"/>
  <c r="E43" i="8"/>
  <c r="F93" i="3"/>
  <c r="O97" i="3"/>
  <c r="N97" i="3"/>
  <c r="M97" i="3"/>
  <c r="L97" i="3"/>
  <c r="K97" i="3"/>
  <c r="J97" i="3"/>
  <c r="I97" i="3"/>
  <c r="H97" i="3"/>
  <c r="G97" i="3"/>
  <c r="F97" i="3"/>
  <c r="E97" i="3"/>
  <c r="D97" i="3"/>
  <c r="O96" i="3"/>
  <c r="N96" i="3"/>
  <c r="M96" i="3"/>
  <c r="L96" i="3"/>
  <c r="K96" i="3"/>
  <c r="J96" i="3"/>
  <c r="I96" i="3"/>
  <c r="H96" i="3"/>
  <c r="G96" i="3"/>
  <c r="F96" i="3"/>
  <c r="E96" i="3"/>
  <c r="D96" i="3"/>
  <c r="O95" i="3"/>
  <c r="N95" i="3"/>
  <c r="M95" i="3"/>
  <c r="L95" i="3"/>
  <c r="K95" i="3"/>
  <c r="J95" i="3"/>
  <c r="I95" i="3"/>
  <c r="H95" i="3"/>
  <c r="G95" i="3"/>
  <c r="F95" i="3"/>
  <c r="E95" i="3"/>
  <c r="D95" i="3"/>
  <c r="O94" i="3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95" i="1"/>
  <c r="D90" i="1"/>
  <c r="O97" i="1"/>
  <c r="N97" i="1"/>
  <c r="M97" i="1"/>
  <c r="L97" i="1"/>
  <c r="K97" i="1"/>
  <c r="J97" i="1"/>
  <c r="I97" i="1"/>
  <c r="H97" i="1"/>
  <c r="G97" i="1"/>
  <c r="F97" i="1"/>
  <c r="E97" i="1"/>
  <c r="D97" i="1"/>
  <c r="O96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O94" i="1"/>
  <c r="N94" i="1"/>
  <c r="M94" i="1"/>
  <c r="L94" i="1"/>
  <c r="K94" i="1"/>
  <c r="J94" i="1"/>
  <c r="I94" i="1"/>
  <c r="H94" i="1"/>
  <c r="G94" i="1"/>
  <c r="F94" i="1"/>
  <c r="E94" i="1"/>
  <c r="D94" i="1"/>
  <c r="O93" i="1"/>
  <c r="N93" i="1"/>
  <c r="M93" i="1"/>
  <c r="L93" i="1"/>
  <c r="K93" i="1"/>
  <c r="J93" i="1"/>
  <c r="I93" i="1"/>
  <c r="H93" i="1"/>
  <c r="G93" i="1"/>
  <c r="F93" i="1"/>
  <c r="E93" i="1"/>
  <c r="D93" i="1"/>
  <c r="O92" i="1"/>
  <c r="N92" i="1"/>
  <c r="M92" i="1"/>
  <c r="L92" i="1"/>
  <c r="K92" i="1"/>
  <c r="J92" i="1"/>
  <c r="I92" i="1"/>
  <c r="H92" i="1"/>
  <c r="G92" i="1"/>
  <c r="F92" i="1"/>
  <c r="E92" i="1"/>
  <c r="D92" i="1"/>
  <c r="O91" i="1"/>
  <c r="N91" i="1"/>
  <c r="M91" i="1"/>
  <c r="L91" i="1"/>
  <c r="K91" i="1"/>
  <c r="J91" i="1"/>
  <c r="I91" i="1"/>
  <c r="H91" i="1"/>
  <c r="G91" i="1"/>
  <c r="F91" i="1"/>
  <c r="E91" i="1"/>
  <c r="D91" i="1"/>
  <c r="O90" i="1"/>
  <c r="N90" i="1"/>
  <c r="M90" i="1"/>
  <c r="L90" i="1"/>
  <c r="K90" i="1"/>
  <c r="J90" i="1"/>
  <c r="I90" i="1"/>
  <c r="H90" i="1"/>
  <c r="G90" i="1"/>
  <c r="F90" i="1"/>
  <c r="E90" i="1"/>
  <c r="D44" i="1"/>
  <c r="E44" i="1"/>
  <c r="F44" i="1"/>
  <c r="G44" i="1"/>
  <c r="H44" i="1"/>
  <c r="I44" i="1"/>
  <c r="J44" i="1"/>
  <c r="K44" i="1"/>
  <c r="L44" i="1"/>
  <c r="M44" i="1"/>
  <c r="N44" i="1"/>
  <c r="O44" i="1"/>
  <c r="D50" i="1"/>
  <c r="E50" i="1"/>
  <c r="F50" i="1"/>
  <c r="G50" i="1"/>
  <c r="H50" i="1"/>
  <c r="I50" i="1"/>
  <c r="J50" i="1"/>
  <c r="K50" i="1"/>
  <c r="L50" i="1"/>
  <c r="M50" i="1"/>
  <c r="N50" i="1"/>
  <c r="O50" i="1"/>
  <c r="E43" i="1"/>
  <c r="F43" i="1"/>
  <c r="G43" i="1"/>
  <c r="H43" i="1"/>
  <c r="I43" i="1"/>
  <c r="J43" i="1"/>
  <c r="K43" i="1"/>
  <c r="L43" i="1"/>
  <c r="M43" i="1"/>
  <c r="N43" i="1"/>
  <c r="O43" i="1"/>
  <c r="D43" i="1"/>
  <c r="M96" i="2"/>
  <c r="O93" i="2"/>
  <c r="E90" i="2"/>
  <c r="F90" i="2"/>
  <c r="G90" i="2"/>
  <c r="H90" i="2"/>
  <c r="I90" i="2"/>
  <c r="J90" i="2"/>
  <c r="K90" i="2"/>
  <c r="L90" i="2"/>
  <c r="M90" i="2"/>
  <c r="N90" i="2"/>
  <c r="O90" i="2"/>
  <c r="E91" i="2"/>
  <c r="F91" i="2"/>
  <c r="G91" i="2"/>
  <c r="H91" i="2"/>
  <c r="I91" i="2"/>
  <c r="J91" i="2"/>
  <c r="K91" i="2"/>
  <c r="L91" i="2"/>
  <c r="M91" i="2"/>
  <c r="N91" i="2"/>
  <c r="O91" i="2"/>
  <c r="E92" i="2"/>
  <c r="F92" i="2"/>
  <c r="G92" i="2"/>
  <c r="H92" i="2"/>
  <c r="I92" i="2"/>
  <c r="J92" i="2"/>
  <c r="K92" i="2"/>
  <c r="L92" i="2"/>
  <c r="M92" i="2"/>
  <c r="N92" i="2"/>
  <c r="O92" i="2"/>
  <c r="E93" i="2"/>
  <c r="F93" i="2"/>
  <c r="G93" i="2"/>
  <c r="H93" i="2"/>
  <c r="I93" i="2"/>
  <c r="J93" i="2"/>
  <c r="K93" i="2"/>
  <c r="L93" i="2"/>
  <c r="M93" i="2"/>
  <c r="N93" i="2"/>
  <c r="E94" i="2"/>
  <c r="F94" i="2"/>
  <c r="G94" i="2"/>
  <c r="H94" i="2"/>
  <c r="I94" i="2"/>
  <c r="J94" i="2"/>
  <c r="K94" i="2"/>
  <c r="L94" i="2"/>
  <c r="M94" i="2"/>
  <c r="N94" i="2"/>
  <c r="O94" i="2"/>
  <c r="E95" i="2"/>
  <c r="F95" i="2"/>
  <c r="G95" i="2"/>
  <c r="H95" i="2"/>
  <c r="I95" i="2"/>
  <c r="J95" i="2"/>
  <c r="K95" i="2"/>
  <c r="L95" i="2"/>
  <c r="M95" i="2"/>
  <c r="N95" i="2"/>
  <c r="O95" i="2"/>
  <c r="E96" i="2"/>
  <c r="F96" i="2"/>
  <c r="G96" i="2"/>
  <c r="H96" i="2"/>
  <c r="I96" i="2"/>
  <c r="J96" i="2"/>
  <c r="K96" i="2"/>
  <c r="L96" i="2"/>
  <c r="N96" i="2"/>
  <c r="O96" i="2"/>
  <c r="E97" i="2"/>
  <c r="F97" i="2"/>
  <c r="G97" i="2"/>
  <c r="H97" i="2"/>
  <c r="I97" i="2"/>
  <c r="J97" i="2"/>
  <c r="K97" i="2"/>
  <c r="L97" i="2"/>
  <c r="M97" i="2"/>
  <c r="N97" i="2"/>
  <c r="O97" i="2"/>
  <c r="D91" i="2"/>
  <c r="D92" i="2"/>
  <c r="D93" i="2"/>
  <c r="D94" i="2"/>
  <c r="D95" i="2"/>
  <c r="D96" i="2"/>
  <c r="D97" i="2"/>
  <c r="D90" i="2"/>
  <c r="E80" i="3"/>
  <c r="F80" i="3"/>
  <c r="G80" i="3"/>
  <c r="H80" i="3"/>
  <c r="I80" i="3"/>
  <c r="J80" i="3"/>
  <c r="K80" i="3"/>
  <c r="L80" i="3"/>
  <c r="M80" i="3"/>
  <c r="N80" i="3"/>
  <c r="O80" i="3"/>
  <c r="D80" i="3"/>
  <c r="E80" i="2"/>
  <c r="F80" i="2"/>
  <c r="G80" i="2"/>
  <c r="H80" i="2"/>
  <c r="I80" i="2"/>
  <c r="J80" i="2"/>
  <c r="K80" i="2"/>
  <c r="L80" i="2"/>
  <c r="M80" i="2"/>
  <c r="N80" i="2"/>
  <c r="O80" i="2"/>
  <c r="D80" i="2"/>
  <c r="E71" i="3"/>
  <c r="F71" i="3"/>
  <c r="G71" i="3"/>
  <c r="H71" i="3"/>
  <c r="I71" i="3"/>
  <c r="J71" i="3"/>
  <c r="K71" i="3"/>
  <c r="L71" i="3"/>
  <c r="M71" i="3"/>
  <c r="N71" i="3"/>
  <c r="O71" i="3"/>
  <c r="D71" i="3"/>
  <c r="E71" i="2"/>
  <c r="F71" i="2"/>
  <c r="G71" i="2"/>
  <c r="H71" i="2"/>
  <c r="I71" i="2"/>
  <c r="J71" i="2"/>
  <c r="K71" i="2"/>
  <c r="L71" i="2"/>
  <c r="M71" i="2"/>
  <c r="N71" i="2"/>
  <c r="O71" i="2"/>
  <c r="D71" i="2"/>
  <c r="G71" i="1"/>
  <c r="E71" i="1"/>
  <c r="F71" i="1"/>
  <c r="H71" i="1"/>
  <c r="I71" i="1"/>
  <c r="J71" i="1"/>
  <c r="K71" i="1"/>
  <c r="L71" i="1"/>
  <c r="M71" i="1"/>
  <c r="N71" i="1"/>
  <c r="O71" i="1"/>
  <c r="D71" i="1"/>
  <c r="E62" i="3"/>
  <c r="E98" i="3"/>
  <c r="F62" i="3"/>
  <c r="F98" i="3"/>
  <c r="G62" i="3"/>
  <c r="G98" i="3"/>
  <c r="H62" i="3"/>
  <c r="H98" i="3"/>
  <c r="I62" i="3"/>
  <c r="I98" i="3"/>
  <c r="J62" i="3"/>
  <c r="J98" i="3"/>
  <c r="K62" i="3"/>
  <c r="K98" i="3"/>
  <c r="L62" i="3"/>
  <c r="L98" i="3"/>
  <c r="M62" i="3"/>
  <c r="M98" i="3"/>
  <c r="N62" i="3"/>
  <c r="N98" i="3"/>
  <c r="O62" i="3"/>
  <c r="O98" i="3"/>
  <c r="D62" i="3"/>
  <c r="D98" i="3"/>
  <c r="D100" i="3"/>
  <c r="E62" i="2"/>
  <c r="F62" i="2"/>
  <c r="G62" i="2"/>
  <c r="H62" i="2"/>
  <c r="I62" i="2"/>
  <c r="J62" i="2"/>
  <c r="K62" i="2"/>
  <c r="L62" i="2"/>
  <c r="M62" i="2"/>
  <c r="N62" i="2"/>
  <c r="O62" i="2"/>
  <c r="D62" i="2"/>
  <c r="E62" i="1"/>
  <c r="E98" i="1"/>
  <c r="E100" i="1"/>
  <c r="F62" i="1"/>
  <c r="F98" i="1"/>
  <c r="G62" i="1"/>
  <c r="G98" i="1"/>
  <c r="H62" i="1"/>
  <c r="H98" i="1"/>
  <c r="I62" i="1"/>
  <c r="I98" i="1"/>
  <c r="J62" i="1"/>
  <c r="J98" i="1"/>
  <c r="K62" i="1"/>
  <c r="K98" i="1"/>
  <c r="L62" i="1"/>
  <c r="L98" i="1"/>
  <c r="M62" i="1"/>
  <c r="M98" i="1"/>
  <c r="N62" i="1"/>
  <c r="N98" i="1"/>
  <c r="O62" i="1"/>
  <c r="O98" i="1"/>
  <c r="D62" i="1"/>
  <c r="D98" i="1"/>
  <c r="M98" i="2"/>
  <c r="M100" i="2"/>
  <c r="M100" i="3"/>
  <c r="M100" i="1"/>
  <c r="K100" i="3"/>
  <c r="L100" i="3"/>
  <c r="H98" i="2"/>
  <c r="H100" i="2"/>
  <c r="F100" i="3"/>
  <c r="G100" i="3"/>
  <c r="J100" i="3"/>
  <c r="I98" i="2"/>
  <c r="I100" i="2"/>
  <c r="J98" i="2"/>
  <c r="J100" i="2"/>
  <c r="N98" i="2"/>
  <c r="N100" i="2"/>
  <c r="F100" i="1"/>
  <c r="G100" i="1"/>
  <c r="J100" i="1"/>
  <c r="K100" i="1"/>
  <c r="N100" i="1"/>
  <c r="O100" i="1"/>
  <c r="E98" i="2"/>
  <c r="E100" i="2"/>
  <c r="F98" i="2"/>
  <c r="G98" i="2"/>
  <c r="K98" i="2"/>
  <c r="L98" i="2"/>
  <c r="O98" i="2"/>
  <c r="D98" i="2"/>
  <c r="E100" i="3"/>
  <c r="I100" i="3"/>
  <c r="N100" i="3"/>
  <c r="O100" i="3"/>
  <c r="F100" i="2"/>
  <c r="K100" i="2"/>
  <c r="O100" i="2"/>
  <c r="D100" i="2"/>
  <c r="L100" i="2"/>
  <c r="G100" i="2"/>
  <c r="L100" i="10"/>
  <c r="K24" i="10"/>
  <c r="K98" i="10"/>
  <c r="K100" i="10"/>
  <c r="M98" i="10"/>
  <c r="L90" i="10"/>
  <c r="E98" i="10"/>
  <c r="E100" i="10"/>
  <c r="O98" i="10"/>
  <c r="O100" i="10"/>
  <c r="H90" i="10"/>
  <c r="G98" i="10"/>
  <c r="G100" i="10"/>
  <c r="D98" i="9"/>
  <c r="M98" i="9"/>
  <c r="N98" i="9"/>
  <c r="O98" i="9"/>
  <c r="O100" i="9"/>
  <c r="I98" i="9"/>
  <c r="E98" i="9"/>
  <c r="L98" i="9"/>
  <c r="F98" i="9"/>
  <c r="F100" i="9"/>
  <c r="M24" i="9"/>
  <c r="M100" i="9"/>
  <c r="I24" i="9"/>
  <c r="G100" i="9"/>
  <c r="N100" i="9"/>
  <c r="E100" i="9"/>
  <c r="L24" i="8"/>
  <c r="F51" i="8"/>
  <c r="H24" i="8"/>
  <c r="K44" i="8"/>
  <c r="M97" i="8"/>
  <c r="K95" i="8"/>
  <c r="K97" i="8"/>
  <c r="N97" i="8"/>
  <c r="J24" i="8"/>
  <c r="K24" i="8"/>
  <c r="M43" i="8"/>
  <c r="J97" i="8"/>
  <c r="M71" i="8"/>
  <c r="M98" i="8"/>
  <c r="K71" i="8"/>
  <c r="E71" i="8"/>
  <c r="E98" i="8"/>
  <c r="G43" i="8"/>
  <c r="E51" i="8"/>
  <c r="H51" i="8"/>
  <c r="K98" i="8"/>
  <c r="H62" i="8"/>
  <c r="H98" i="8"/>
  <c r="D43" i="8"/>
  <c r="L90" i="8"/>
  <c r="I62" i="8"/>
  <c r="I98" i="8"/>
  <c r="I51" i="8"/>
  <c r="I100" i="8"/>
  <c r="D100" i="8"/>
  <c r="I43" i="8"/>
  <c r="M90" i="8"/>
  <c r="J98" i="8"/>
  <c r="O51" i="8"/>
  <c r="O100" i="8"/>
  <c r="M24" i="8"/>
  <c r="K42" i="8"/>
  <c r="K51" i="8"/>
  <c r="I100" i="1"/>
  <c r="D100" i="1"/>
  <c r="L100" i="1"/>
  <c r="H100" i="1"/>
  <c r="H100" i="3"/>
  <c r="H100" i="10"/>
  <c r="K100" i="9"/>
  <c r="G100" i="8"/>
  <c r="J24" i="9"/>
  <c r="J100" i="9"/>
  <c r="F62" i="10"/>
  <c r="F98" i="10"/>
  <c r="F100" i="10"/>
  <c r="F90" i="10"/>
  <c r="J62" i="10"/>
  <c r="J98" i="10"/>
  <c r="J90" i="10"/>
  <c r="N62" i="10"/>
  <c r="N98" i="10"/>
  <c r="N100" i="10"/>
  <c r="N90" i="10"/>
  <c r="L24" i="9"/>
  <c r="L100" i="9"/>
  <c r="H24" i="9"/>
  <c r="H100" i="9"/>
  <c r="D100" i="10"/>
  <c r="I98" i="10"/>
  <c r="L51" i="8"/>
  <c r="L100" i="8"/>
  <c r="N51" i="8"/>
  <c r="J51" i="8"/>
  <c r="N71" i="8"/>
  <c r="N98" i="8"/>
  <c r="F97" i="8"/>
  <c r="F71" i="8"/>
  <c r="F98" i="8"/>
  <c r="F100" i="8"/>
  <c r="E100" i="8"/>
  <c r="M100" i="10"/>
  <c r="I100" i="10"/>
  <c r="I100" i="9"/>
  <c r="K100" i="8"/>
  <c r="J100" i="8"/>
  <c r="N100" i="8"/>
  <c r="M51" i="8"/>
  <c r="M100" i="8"/>
  <c r="H100" i="8"/>
  <c r="J100" i="10"/>
  <c r="D100" i="9"/>
</calcChain>
</file>

<file path=xl/sharedStrings.xml><?xml version="1.0" encoding="utf-8"?>
<sst xmlns="http://schemas.openxmlformats.org/spreadsheetml/2006/main" count="721" uniqueCount="48">
  <si>
    <t>Event-Based Programs/Supply-Side Programs</t>
  </si>
  <si>
    <t>Non Event-Based Programs/Demand-Side Programs</t>
  </si>
  <si>
    <t>Critical Peak Pricing (CPP) -- Residential ("SmartRate")</t>
  </si>
  <si>
    <t>Critical Peak Pricing (CPP) --  Non-Residential ("Peak Day Pricing")</t>
  </si>
  <si>
    <t>Critical Peak Pricing (CPP) -- Non-Residential ("Peak Day Pricing")</t>
  </si>
  <si>
    <t>2021 Total Event and Non Event-Based Programs/Load Supply-Side and Load Modifying Programs</t>
  </si>
  <si>
    <t>Capacity Bidding Program Day Ahead (CBP DA) -- Residential</t>
  </si>
  <si>
    <t>Capacity Bidding Program Day Ahead (CBP DA) Non-Residential</t>
  </si>
  <si>
    <t>Air Conditioning (AC) Cycling Residential</t>
  </si>
  <si>
    <t>Base Interruptible Program (BIP)</t>
  </si>
  <si>
    <t>Capacity Bidding Program Day Ahead (CBP DA) -- Non-Residential</t>
  </si>
  <si>
    <t>2021 Total Event-Based/Supply-Side Programs</t>
  </si>
  <si>
    <t>2022 Total Event and Non Event-Based Programs/Load Supply-Side and Load Modifying Programs</t>
  </si>
  <si>
    <t>2022 Total Event-Based/Supply-Side Programs</t>
  </si>
  <si>
    <t>2023 Total Event and Non Event-Based Programs/Load Supply-Side and Load Modifying Programs</t>
  </si>
  <si>
    <t>2023 Total Event-Based/Supply-Side Programs</t>
  </si>
  <si>
    <t>Time of Use (TOU) -- Residential | Incremental</t>
  </si>
  <si>
    <t>Time of Use (TOU) Residential | Incremental</t>
  </si>
  <si>
    <t>Payment</t>
  </si>
  <si>
    <t>Total IOU Service Area</t>
  </si>
  <si>
    <t>Greater Bay Area</t>
  </si>
  <si>
    <t>Greater Fresno Area</t>
  </si>
  <si>
    <t>Humboldt</t>
  </si>
  <si>
    <t>Kern</t>
  </si>
  <si>
    <t>Northern Coast</t>
  </si>
  <si>
    <t>Sierra</t>
  </si>
  <si>
    <t>Stockton</t>
  </si>
  <si>
    <t>Outside LCA</t>
  </si>
  <si>
    <t>2021 Total Non Event-Based/Load-Modifying Programs w/out Embedded Values</t>
  </si>
  <si>
    <t>2022 Total Non Event-Based/Load-Modifying Programs w/out Embedded Values</t>
  </si>
  <si>
    <t>Local Capacity Area (LCA)</t>
  </si>
  <si>
    <t>2023 Total Non Event-Based/Load-Modifying Programs w/out Embedded Values</t>
  </si>
  <si>
    <r>
      <t xml:space="preserve">Average of Hourly </t>
    </r>
    <r>
      <rPr>
        <b/>
        <sz val="12"/>
        <color rgb="FFFF6600"/>
        <rFont val="Arial"/>
      </rPr>
      <t>Ex Ante</t>
    </r>
    <r>
      <rPr>
        <sz val="12"/>
        <rFont val="Arial"/>
      </rPr>
      <t xml:space="preserve"> Load Impacts (MW) from 4-9 PM at Portfolio Level on Monthly Peak Load Days Under 1-in-2 Weather Year Conditions, Before Adjusting for Avoided Line Losses</t>
    </r>
  </si>
  <si>
    <t xml:space="preserve">Instructions: Please complete the Payments and Local Capacity Area (LCA) columns below. If payment for a program is from bundled customers only, enter 0. If payment is from distribution customers, enter 1. </t>
  </si>
  <si>
    <t>Note: RA benefits for Non Event Event-Based Programs/Load Modifying Resources will be reflected in the CEC load forecast adjustments.</t>
  </si>
  <si>
    <t>PG&amp;E DR Allocations for 2021 Estimated According to Load Impact Protocols (LIPs) Final Reports</t>
  </si>
  <si>
    <t>1</t>
  </si>
  <si>
    <t>0</t>
  </si>
  <si>
    <t>Time of Use (TOU) -- Non-Residential | Incremental</t>
  </si>
  <si>
    <t>Time of Use (TOU) Non-Residential | Incremental</t>
  </si>
  <si>
    <t>T+D Gross Up factor per D.15-06-063:</t>
  </si>
  <si>
    <r>
      <t xml:space="preserve">Average of Hourly </t>
    </r>
    <r>
      <rPr>
        <b/>
        <sz val="12"/>
        <color rgb="FFFF6600"/>
        <rFont val="Arial"/>
      </rPr>
      <t>Ex Ante</t>
    </r>
    <r>
      <rPr>
        <sz val="12"/>
        <rFont val="Arial"/>
      </rPr>
      <t xml:space="preserve"> Load Impacts (MW) from 4-9 PM at Portfolio Level on Monthly Peak Load Days Under 1-in-2 Weather Year Conditions, After Adjusting for Avoided Line Losses</t>
    </r>
  </si>
  <si>
    <t>CONFIDENTIAL</t>
  </si>
  <si>
    <t>PG&amp;E DR Allocations for 2022 Estimated According to Load Impact Protocols (LIPs) Final Reports</t>
  </si>
  <si>
    <t>PG&amp;E DR Allocations for 2022 Estimated According to Load Impact Protocols (LIPs) Final Reports w/Distribution Loss Factor (DLF)</t>
  </si>
  <si>
    <t>PG&amp;E DR Allocations for 2021 Estimated According to Load Impact Protocols (LIPs) Final Reports w/Distribution Loss Factor (DLF)</t>
  </si>
  <si>
    <t>PG&amp;E DR Allocations for 2023 Estimated According to Load Impact Protocols (LIPs) Final Reports</t>
  </si>
  <si>
    <t>PG&amp;E DR Allocations for 2023 Estimated According to Load Impact Protocols (LIPs) Final Reports w/Distribution Loss Factor (DLF)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</si>
</sst>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2"/>
      <color theme="1"/>
      <name val="Arial"/>
    </font>
    <font>
      <b/>
      <sz val="12"/>
      <color rgb="FFFF6600"/>
      <name val="Arial"/>
    </font>
    <font>
      <b/>
      <sz val="11"/>
      <name val="Arial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4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17" fontId="3" fillId="2" borderId="2" xfId="0" applyNumberFormat="1" applyFont="1" applyFill="1" applyBorder="1" applyAlignment="1">
      <alignment horizontal="center" wrapText="1"/>
    </xf>
    <xf numFmtId="17" fontId="3" fillId="2" borderId="0" xfId="0" applyNumberFormat="1" applyFont="1" applyFill="1" applyBorder="1" applyAlignment="1">
      <alignment horizontal="center" wrapText="1"/>
    </xf>
    <xf numFmtId="17" fontId="3" fillId="7" borderId="9" xfId="0" applyNumberFormat="1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left" wrapText="1"/>
    </xf>
    <xf numFmtId="2" fontId="3" fillId="8" borderId="5" xfId="0" applyNumberFormat="1" applyFont="1" applyFill="1" applyBorder="1" applyAlignment="1">
      <alignment horizontal="center" wrapText="1"/>
    </xf>
    <xf numFmtId="2" fontId="3" fillId="7" borderId="5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49" fontId="3" fillId="0" borderId="4" xfId="0" applyNumberFormat="1" applyFont="1" applyBorder="1" applyAlignment="1">
      <alignment horizontal="left" vertical="center" wrapText="1"/>
    </xf>
    <xf numFmtId="2" fontId="6" fillId="5" borderId="5" xfId="0" applyNumberFormat="1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8" borderId="5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2" fontId="6" fillId="9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7" fillId="0" borderId="4" xfId="0" applyFont="1" applyBorder="1"/>
    <xf numFmtId="49" fontId="3" fillId="10" borderId="4" xfId="0" applyNumberFormat="1" applyFont="1" applyFill="1" applyBorder="1" applyAlignment="1">
      <alignment horizontal="left" vertical="center" wrapText="1"/>
    </xf>
    <xf numFmtId="49" fontId="3" fillId="11" borderId="4" xfId="0" applyNumberFormat="1" applyFont="1" applyFill="1" applyBorder="1" applyAlignment="1">
      <alignment horizontal="left" vertical="center" wrapText="1"/>
    </xf>
    <xf numFmtId="49" fontId="3" fillId="11" borderId="5" xfId="0" applyNumberFormat="1" applyFont="1" applyFill="1" applyBorder="1" applyAlignment="1">
      <alignment horizontal="left" vertical="center" wrapText="1"/>
    </xf>
    <xf numFmtId="49" fontId="3" fillId="6" borderId="4" xfId="0" applyNumberFormat="1" applyFont="1" applyFill="1" applyBorder="1" applyAlignment="1">
      <alignment horizontal="left" vertical="center" wrapText="1"/>
    </xf>
    <xf numFmtId="49" fontId="3" fillId="9" borderId="4" xfId="0" applyNumberFormat="1" applyFont="1" applyFill="1" applyBorder="1" applyAlignment="1">
      <alignment horizontal="left" vertical="center" wrapText="1"/>
    </xf>
    <xf numFmtId="49" fontId="3" fillId="9" borderId="5" xfId="0" applyNumberFormat="1" applyFont="1" applyFill="1" applyBorder="1" applyAlignment="1">
      <alignment horizontal="left" vertical="center" wrapText="1"/>
    </xf>
    <xf numFmtId="49" fontId="3" fillId="10" borderId="5" xfId="0" applyNumberFormat="1" applyFont="1" applyFill="1" applyBorder="1" applyAlignment="1">
      <alignment horizontal="left" vertical="center" wrapText="1"/>
    </xf>
    <xf numFmtId="17" fontId="3" fillId="2" borderId="4" xfId="0" applyNumberFormat="1" applyFont="1" applyFill="1" applyBorder="1" applyAlignment="1">
      <alignment horizontal="center" wrapText="1"/>
    </xf>
    <xf numFmtId="17" fontId="3" fillId="7" borderId="4" xfId="0" applyNumberFormat="1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6" borderId="0" xfId="0" applyFill="1" applyBorder="1"/>
    <xf numFmtId="0" fontId="0" fillId="5" borderId="0" xfId="0" applyFill="1" applyBorder="1"/>
    <xf numFmtId="49" fontId="3" fillId="12" borderId="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1" fillId="0" borderId="0" xfId="0" applyFont="1" applyFill="1"/>
    <xf numFmtId="2" fontId="4" fillId="0" borderId="4" xfId="0" applyNumberFormat="1" applyFont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13" fillId="0" borderId="0" xfId="0" applyFont="1"/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2" fontId="7" fillId="10" borderId="4" xfId="0" applyNumberFormat="1" applyFont="1" applyFill="1" applyBorder="1" applyAlignment="1">
      <alignment horizontal="center"/>
    </xf>
    <xf numFmtId="2" fontId="4" fillId="10" borderId="4" xfId="0" applyNumberFormat="1" applyFont="1" applyFill="1" applyBorder="1" applyAlignment="1">
      <alignment horizontal="center" vertical="center" wrapText="1"/>
    </xf>
    <xf numFmtId="2" fontId="3" fillId="10" borderId="4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8" borderId="5" xfId="0" applyNumberFormat="1" applyFont="1" applyFill="1" applyBorder="1" applyAlignment="1">
      <alignment horizontal="center" vertical="center" wrapText="1"/>
    </xf>
    <xf numFmtId="2" fontId="3" fillId="7" borderId="5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/>
    </xf>
    <xf numFmtId="2" fontId="6" fillId="9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7" fillId="10" borderId="4" xfId="0" applyNumberFormat="1" applyFont="1" applyFill="1" applyBorder="1" applyAlignment="1">
      <alignment horizontal="center" vertical="center"/>
    </xf>
    <xf numFmtId="2" fontId="7" fillId="9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2" fontId="6" fillId="9" borderId="4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2" fillId="10" borderId="4" xfId="0" applyNumberFormat="1" applyFont="1" applyFill="1" applyBorder="1" applyAlignment="1">
      <alignment horizontal="center" vertical="center"/>
    </xf>
    <xf numFmtId="2" fontId="10" fillId="5" borderId="4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 wrapText="1"/>
    </xf>
    <xf numFmtId="2" fontId="12" fillId="5" borderId="4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 wrapText="1"/>
    </xf>
    <xf numFmtId="2" fontId="12" fillId="9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2" fontId="3" fillId="2" borderId="0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0" fillId="0" borderId="0" xfId="0" applyNumberFormat="1"/>
    <xf numFmtId="49" fontId="3" fillId="13" borderId="4" xfId="0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/>
    <xf numFmtId="2" fontId="4" fillId="0" borderId="3" xfId="0" applyNumberFormat="1" applyFont="1" applyBorder="1" applyAlignment="1">
      <alignment horizontal="center" vertical="center" wrapText="1"/>
    </xf>
    <xf numFmtId="2" fontId="4" fillId="7" borderId="3" xfId="0" applyNumberFormat="1" applyFont="1" applyFill="1" applyBorder="1" applyAlignment="1">
      <alignment horizontal="center" vertical="center" wrapText="1"/>
    </xf>
    <xf numFmtId="2" fontId="5" fillId="6" borderId="5" xfId="0" applyNumberFormat="1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49" fontId="3" fillId="4" borderId="8" xfId="0" applyNumberFormat="1" applyFont="1" applyFill="1" applyBorder="1" applyAlignment="1">
      <alignment horizontal="left" vertical="center" wrapText="1"/>
    </xf>
    <xf numFmtId="49" fontId="3" fillId="4" borderId="9" xfId="0" applyNumberFormat="1" applyFont="1" applyFill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horizontal="left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4" borderId="8" xfId="0" applyNumberFormat="1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vertical="center" wrapText="1"/>
    </xf>
    <xf numFmtId="49" fontId="3" fillId="4" borderId="5" xfId="0" applyNumberFormat="1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8" borderId="10" xfId="0" applyFont="1" applyFill="1" applyBorder="1" applyAlignment="1">
      <alignment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1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2" fontId="3" fillId="12" borderId="10" xfId="0" applyNumberFormat="1" applyFont="1" applyFill="1" applyBorder="1" applyAlignment="1">
      <alignment horizontal="center" vertical="center" wrapText="1"/>
    </xf>
    <xf numFmtId="2" fontId="3" fillId="12" borderId="15" xfId="0" applyNumberFormat="1" applyFont="1" applyFill="1" applyBorder="1" applyAlignment="1">
      <alignment horizontal="center" vertical="center" wrapText="1"/>
    </xf>
    <xf numFmtId="2" fontId="3" fillId="12" borderId="11" xfId="0" applyNumberFormat="1" applyFont="1" applyFill="1" applyBorder="1" applyAlignment="1">
      <alignment horizontal="center" vertical="center" wrapText="1"/>
    </xf>
    <xf numFmtId="2" fontId="3" fillId="12" borderId="12" xfId="0" applyNumberFormat="1" applyFont="1" applyFill="1" applyBorder="1" applyAlignment="1">
      <alignment horizontal="center" vertical="center" wrapText="1"/>
    </xf>
    <xf numFmtId="2" fontId="3" fillId="12" borderId="0" xfId="0" applyNumberFormat="1" applyFont="1" applyFill="1" applyBorder="1" applyAlignment="1">
      <alignment horizontal="center" vertical="center" wrapText="1"/>
    </xf>
    <xf numFmtId="2" fontId="3" fillId="12" borderId="2" xfId="0" applyNumberFormat="1" applyFont="1" applyFill="1" applyBorder="1" applyAlignment="1">
      <alignment horizontal="center" vertical="center" wrapText="1"/>
    </xf>
    <xf numFmtId="2" fontId="3" fillId="12" borderId="13" xfId="0" applyNumberFormat="1" applyFont="1" applyFill="1" applyBorder="1" applyAlignment="1">
      <alignment horizontal="center" vertical="center" wrapText="1"/>
    </xf>
    <xf numFmtId="2" fontId="3" fillId="12" borderId="16" xfId="0" applyNumberFormat="1" applyFont="1" applyFill="1" applyBorder="1" applyAlignment="1">
      <alignment horizontal="center" vertical="center" wrapText="1"/>
    </xf>
    <xf numFmtId="2" fontId="3" fillId="12" borderId="14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top" wrapText="1"/>
    </xf>
    <xf numFmtId="2" fontId="12" fillId="12" borderId="10" xfId="0" applyNumberFormat="1" applyFont="1" applyFill="1" applyBorder="1" applyAlignment="1">
      <alignment horizontal="center" vertical="center"/>
    </xf>
    <xf numFmtId="2" fontId="12" fillId="12" borderId="15" xfId="0" applyNumberFormat="1" applyFont="1" applyFill="1" applyBorder="1" applyAlignment="1">
      <alignment horizontal="center" vertical="center"/>
    </xf>
    <xf numFmtId="2" fontId="12" fillId="12" borderId="11" xfId="0" applyNumberFormat="1" applyFont="1" applyFill="1" applyBorder="1" applyAlignment="1">
      <alignment horizontal="center" vertical="center"/>
    </xf>
    <xf numFmtId="2" fontId="12" fillId="12" borderId="12" xfId="0" applyNumberFormat="1" applyFont="1" applyFill="1" applyBorder="1" applyAlignment="1">
      <alignment horizontal="center" vertical="center"/>
    </xf>
    <xf numFmtId="2" fontId="12" fillId="12" borderId="0" xfId="0" applyNumberFormat="1" applyFont="1" applyFill="1" applyBorder="1" applyAlignment="1">
      <alignment horizontal="center" vertical="center"/>
    </xf>
    <xf numFmtId="2" fontId="12" fillId="12" borderId="2" xfId="0" applyNumberFormat="1" applyFont="1" applyFill="1" applyBorder="1" applyAlignment="1">
      <alignment horizontal="center" vertical="center"/>
    </xf>
    <xf numFmtId="2" fontId="12" fillId="12" borderId="13" xfId="0" applyNumberFormat="1" applyFont="1" applyFill="1" applyBorder="1" applyAlignment="1">
      <alignment horizontal="center" vertical="center"/>
    </xf>
    <xf numFmtId="2" fontId="12" fillId="12" borderId="16" xfId="0" applyNumberFormat="1" applyFont="1" applyFill="1" applyBorder="1" applyAlignment="1">
      <alignment horizontal="center" vertical="center"/>
    </xf>
    <xf numFmtId="2" fontId="12" fillId="12" borderId="14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2" fontId="7" fillId="12" borderId="15" xfId="0" applyNumberFormat="1" applyFont="1" applyFill="1" applyBorder="1" applyAlignment="1">
      <alignment horizontal="center" vertical="center"/>
    </xf>
    <xf numFmtId="2" fontId="7" fillId="12" borderId="11" xfId="0" applyNumberFormat="1" applyFont="1" applyFill="1" applyBorder="1" applyAlignment="1">
      <alignment horizontal="center" vertical="center"/>
    </xf>
    <xf numFmtId="2" fontId="7" fillId="12" borderId="12" xfId="0" applyNumberFormat="1" applyFont="1" applyFill="1" applyBorder="1" applyAlignment="1">
      <alignment horizontal="center" vertical="center"/>
    </xf>
    <xf numFmtId="2" fontId="7" fillId="12" borderId="0" xfId="0" applyNumberFormat="1" applyFont="1" applyFill="1" applyBorder="1" applyAlignment="1">
      <alignment horizontal="center" vertical="center"/>
    </xf>
    <xf numFmtId="2" fontId="7" fillId="12" borderId="2" xfId="0" applyNumberFormat="1" applyFont="1" applyFill="1" applyBorder="1" applyAlignment="1">
      <alignment horizontal="center" vertical="center"/>
    </xf>
    <xf numFmtId="2" fontId="7" fillId="12" borderId="13" xfId="0" applyNumberFormat="1" applyFont="1" applyFill="1" applyBorder="1" applyAlignment="1">
      <alignment horizontal="center" vertical="center"/>
    </xf>
    <xf numFmtId="2" fontId="7" fillId="12" borderId="16" xfId="0" applyNumberFormat="1" applyFont="1" applyFill="1" applyBorder="1" applyAlignment="1">
      <alignment horizontal="center" vertical="center"/>
    </xf>
    <xf numFmtId="2" fontId="7" fillId="12" borderId="14" xfId="0" applyNumberFormat="1" applyFont="1" applyFill="1" applyBorder="1" applyAlignment="1">
      <alignment horizontal="center" vertical="center"/>
    </xf>
    <xf numFmtId="2" fontId="4" fillId="12" borderId="15" xfId="0" applyNumberFormat="1" applyFont="1" applyFill="1" applyBorder="1" applyAlignment="1">
      <alignment horizontal="center" vertical="center" wrapText="1"/>
    </xf>
    <xf numFmtId="2" fontId="4" fillId="12" borderId="11" xfId="0" applyNumberFormat="1" applyFont="1" applyFill="1" applyBorder="1" applyAlignment="1">
      <alignment horizontal="center" vertical="center" wrapText="1"/>
    </xf>
    <xf numFmtId="2" fontId="4" fillId="12" borderId="12" xfId="0" applyNumberFormat="1" applyFont="1" applyFill="1" applyBorder="1" applyAlignment="1">
      <alignment horizontal="center" vertical="center" wrapText="1"/>
    </xf>
    <xf numFmtId="2" fontId="4" fillId="12" borderId="0" xfId="0" applyNumberFormat="1" applyFont="1" applyFill="1" applyBorder="1" applyAlignment="1">
      <alignment horizontal="center" vertical="center" wrapText="1"/>
    </xf>
    <xf numFmtId="2" fontId="4" fillId="12" borderId="2" xfId="0" applyNumberFormat="1" applyFont="1" applyFill="1" applyBorder="1" applyAlignment="1">
      <alignment horizontal="center" vertical="center" wrapText="1"/>
    </xf>
    <xf numFmtId="2" fontId="4" fillId="12" borderId="13" xfId="0" applyNumberFormat="1" applyFont="1" applyFill="1" applyBorder="1" applyAlignment="1">
      <alignment horizontal="center" vertical="center" wrapText="1"/>
    </xf>
    <xf numFmtId="2" fontId="4" fillId="12" borderId="16" xfId="0" applyNumberFormat="1" applyFont="1" applyFill="1" applyBorder="1" applyAlignment="1">
      <alignment horizontal="center" vertical="center" wrapText="1"/>
    </xf>
    <xf numFmtId="2" fontId="4" fillId="12" borderId="14" xfId="0" applyNumberFormat="1" applyFont="1" applyFill="1" applyBorder="1" applyAlignment="1">
      <alignment horizontal="center" vertical="center" wrapText="1"/>
    </xf>
    <xf numFmtId="2" fontId="12" fillId="13" borderId="10" xfId="0" applyNumberFormat="1" applyFont="1" applyFill="1" applyBorder="1" applyAlignment="1">
      <alignment horizontal="center" vertical="center"/>
    </xf>
    <xf numFmtId="2" fontId="12" fillId="13" borderId="15" xfId="0" applyNumberFormat="1" applyFont="1" applyFill="1" applyBorder="1" applyAlignment="1">
      <alignment horizontal="center" vertical="center"/>
    </xf>
    <xf numFmtId="2" fontId="12" fillId="13" borderId="11" xfId="0" applyNumberFormat="1" applyFont="1" applyFill="1" applyBorder="1" applyAlignment="1">
      <alignment horizontal="center" vertical="center"/>
    </xf>
    <xf numFmtId="2" fontId="12" fillId="13" borderId="12" xfId="0" applyNumberFormat="1" applyFont="1" applyFill="1" applyBorder="1" applyAlignment="1">
      <alignment horizontal="center" vertical="center"/>
    </xf>
    <xf numFmtId="2" fontId="12" fillId="13" borderId="0" xfId="0" applyNumberFormat="1" applyFont="1" applyFill="1" applyBorder="1" applyAlignment="1">
      <alignment horizontal="center" vertical="center"/>
    </xf>
    <xf numFmtId="2" fontId="12" fillId="13" borderId="2" xfId="0" applyNumberFormat="1" applyFont="1" applyFill="1" applyBorder="1" applyAlignment="1">
      <alignment horizontal="center" vertical="center"/>
    </xf>
    <xf numFmtId="2" fontId="12" fillId="13" borderId="13" xfId="0" applyNumberFormat="1" applyFont="1" applyFill="1" applyBorder="1" applyAlignment="1">
      <alignment horizontal="center" vertical="center"/>
    </xf>
    <xf numFmtId="2" fontId="12" fillId="13" borderId="16" xfId="0" applyNumberFormat="1" applyFont="1" applyFill="1" applyBorder="1" applyAlignment="1">
      <alignment horizontal="center" vertical="center"/>
    </xf>
    <xf numFmtId="2" fontId="12" fillId="13" borderId="14" xfId="0" applyNumberFormat="1" applyFont="1" applyFill="1" applyBorder="1" applyAlignment="1">
      <alignment horizontal="center" vertical="center"/>
    </xf>
    <xf numFmtId="2" fontId="7" fillId="13" borderId="15" xfId="0" applyNumberFormat="1" applyFont="1" applyFill="1" applyBorder="1" applyAlignment="1">
      <alignment horizontal="center" vertical="center"/>
    </xf>
    <xf numFmtId="2" fontId="7" fillId="13" borderId="11" xfId="0" applyNumberFormat="1" applyFont="1" applyFill="1" applyBorder="1" applyAlignment="1">
      <alignment horizontal="center" vertical="center"/>
    </xf>
    <xf numFmtId="2" fontId="7" fillId="13" borderId="12" xfId="0" applyNumberFormat="1" applyFont="1" applyFill="1" applyBorder="1" applyAlignment="1">
      <alignment horizontal="center" vertical="center"/>
    </xf>
    <xf numFmtId="2" fontId="7" fillId="13" borderId="0" xfId="0" applyNumberFormat="1" applyFont="1" applyFill="1" applyBorder="1" applyAlignment="1">
      <alignment horizontal="center" vertical="center"/>
    </xf>
    <xf numFmtId="2" fontId="7" fillId="13" borderId="2" xfId="0" applyNumberFormat="1" applyFont="1" applyFill="1" applyBorder="1" applyAlignment="1">
      <alignment horizontal="center" vertical="center"/>
    </xf>
    <xf numFmtId="2" fontId="7" fillId="13" borderId="13" xfId="0" applyNumberFormat="1" applyFont="1" applyFill="1" applyBorder="1" applyAlignment="1">
      <alignment horizontal="center" vertical="center"/>
    </xf>
    <xf numFmtId="2" fontId="7" fillId="13" borderId="16" xfId="0" applyNumberFormat="1" applyFont="1" applyFill="1" applyBorder="1" applyAlignment="1">
      <alignment horizontal="center" vertical="center"/>
    </xf>
    <xf numFmtId="2" fontId="7" fillId="13" borderId="14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49" fontId="3" fillId="14" borderId="5" xfId="0" applyNumberFormat="1" applyFont="1" applyFill="1" applyBorder="1" applyAlignment="1">
      <alignment horizontal="left" vertical="center" wrapText="1"/>
    </xf>
    <xf numFmtId="2" fontId="3" fillId="14" borderId="10" xfId="0" applyNumberFormat="1" applyFont="1" applyFill="1" applyBorder="1" applyAlignment="1">
      <alignment horizontal="center" vertical="center"/>
    </xf>
    <xf numFmtId="2" fontId="3" fillId="14" borderId="15" xfId="0" applyNumberFormat="1" applyFont="1" applyFill="1" applyBorder="1" applyAlignment="1">
      <alignment horizontal="center" vertical="center"/>
    </xf>
    <xf numFmtId="2" fontId="3" fillId="14" borderId="11" xfId="0" applyNumberFormat="1" applyFont="1" applyFill="1" applyBorder="1" applyAlignment="1">
      <alignment horizontal="center" vertical="center"/>
    </xf>
    <xf numFmtId="2" fontId="3" fillId="14" borderId="12" xfId="0" applyNumberFormat="1" applyFont="1" applyFill="1" applyBorder="1" applyAlignment="1">
      <alignment horizontal="center" vertical="center"/>
    </xf>
    <xf numFmtId="2" fontId="3" fillId="14" borderId="0" xfId="0" applyNumberFormat="1" applyFont="1" applyFill="1" applyBorder="1" applyAlignment="1">
      <alignment horizontal="center" vertical="center"/>
    </xf>
    <xf numFmtId="2" fontId="3" fillId="14" borderId="2" xfId="0" applyNumberFormat="1" applyFont="1" applyFill="1" applyBorder="1" applyAlignment="1">
      <alignment horizontal="center" vertical="center"/>
    </xf>
    <xf numFmtId="2" fontId="3" fillId="14" borderId="13" xfId="0" applyNumberFormat="1" applyFont="1" applyFill="1" applyBorder="1" applyAlignment="1">
      <alignment horizontal="center" vertical="center"/>
    </xf>
    <xf numFmtId="2" fontId="3" fillId="14" borderId="16" xfId="0" applyNumberFormat="1" applyFont="1" applyFill="1" applyBorder="1" applyAlignment="1">
      <alignment horizontal="center" vertical="center"/>
    </xf>
    <xf numFmtId="2" fontId="3" fillId="14" borderId="1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2" fontId="4" fillId="8" borderId="5" xfId="0" applyNumberFormat="1" applyFont="1" applyFill="1" applyBorder="1" applyAlignment="1">
      <alignment horizontal="center" vertical="center" wrapText="1"/>
    </xf>
    <xf numFmtId="2" fontId="4" fillId="7" borderId="5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2" fontId="4" fillId="8" borderId="5" xfId="0" applyNumberFormat="1" applyFont="1" applyFill="1" applyBorder="1" applyAlignment="1">
      <alignment horizontal="center" wrapText="1"/>
    </xf>
    <xf numFmtId="2" fontId="4" fillId="7" borderId="5" xfId="0" applyNumberFormat="1" applyFont="1" applyFill="1" applyBorder="1" applyAlignment="1">
      <alignment horizontal="center" wrapText="1"/>
    </xf>
  </cellXfs>
  <cellStyles count="2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1.xml"/><Relationship Id="rId12" Type="http://schemas.openxmlformats.org/officeDocument/2006/relationships/customXml" Target="../customXml/item2.xml"/><Relationship Id="rId1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workbookViewId="0">
      <pane xSplit="3" ySplit="6" topLeftCell="D59" activePane="bottomRight" state="frozen"/>
      <selection pane="topRight" activeCell="D1" sqref="D1"/>
      <selection pane="bottomLeft" activeCell="A7" sqref="A7"/>
      <selection pane="bottomRight" activeCell="X30" sqref="X30"/>
    </sheetView>
  </sheetViews>
  <sheetFormatPr baseColWidth="10" defaultColWidth="11" defaultRowHeight="15" x14ac:dyDescent="0"/>
  <cols>
    <col min="1" max="1" width="60.33203125" customWidth="1"/>
    <col min="2" max="2" width="9.6640625" style="41" bestFit="1" customWidth="1"/>
    <col min="3" max="3" width="26.33203125" bestFit="1" customWidth="1"/>
    <col min="4" max="7" width="7.6640625" bestFit="1" customWidth="1"/>
    <col min="8" max="8" width="8" bestFit="1" customWidth="1"/>
    <col min="9" max="9" width="7.6640625" bestFit="1" customWidth="1"/>
    <col min="10" max="10" width="7.33203125" style="42" bestFit="1" customWidth="1"/>
    <col min="11" max="11" width="8" style="44" bestFit="1" customWidth="1"/>
    <col min="12" max="12" width="7.83203125" style="42" bestFit="1" customWidth="1"/>
    <col min="13" max="13" width="7.5" style="42" bestFit="1" customWidth="1"/>
    <col min="14" max="14" width="8" style="42" bestFit="1" customWidth="1"/>
    <col min="15" max="15" width="7.83203125" style="42" bestFit="1" customWidth="1"/>
    <col min="16" max="16" width="6.83203125" style="42" bestFit="1" customWidth="1"/>
    <col min="17" max="17" width="6.1640625" style="42" bestFit="1" customWidth="1"/>
    <col min="18" max="18" width="7.1640625" style="42" bestFit="1" customWidth="1"/>
    <col min="19" max="27" width="6.83203125" style="42" bestFit="1" customWidth="1"/>
    <col min="28" max="16384" width="11" style="42"/>
  </cols>
  <sheetData>
    <row r="1" spans="1:27" customFormat="1" ht="15" customHeight="1">
      <c r="A1" s="141" t="s">
        <v>35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27" customFormat="1" ht="16" customHeight="1">
      <c r="A2" s="144" t="s">
        <v>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27" customFormat="1" ht="19" customHeight="1">
      <c r="A3" s="144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27" customFormat="1" ht="16" customHeight="1">
      <c r="A4" s="144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</row>
    <row r="5" spans="1:27" customFormat="1" ht="16" customHeight="1">
      <c r="A5" s="34"/>
      <c r="B5" s="3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7" customFormat="1" ht="16" customHeight="1">
      <c r="A6" s="15" t="s">
        <v>0</v>
      </c>
      <c r="B6" s="37" t="s">
        <v>18</v>
      </c>
      <c r="C6" s="22" t="s">
        <v>30</v>
      </c>
      <c r="D6" s="3">
        <v>44217</v>
      </c>
      <c r="E6" s="3">
        <v>44228</v>
      </c>
      <c r="F6" s="3">
        <v>44256</v>
      </c>
      <c r="G6" s="3">
        <v>44287</v>
      </c>
      <c r="H6" s="3">
        <v>44317</v>
      </c>
      <c r="I6" s="3">
        <v>44348</v>
      </c>
      <c r="J6" s="4">
        <v>44378</v>
      </c>
      <c r="K6" s="5">
        <v>44409</v>
      </c>
      <c r="L6" s="3">
        <v>44440</v>
      </c>
      <c r="M6" s="3">
        <v>44470</v>
      </c>
      <c r="N6" s="3">
        <v>44501</v>
      </c>
      <c r="O6" s="3">
        <v>44531</v>
      </c>
      <c r="Q6" s="95"/>
    </row>
    <row r="7" spans="1:27" s="46" customFormat="1" ht="16" customHeight="1">
      <c r="A7" s="126" t="s">
        <v>9</v>
      </c>
      <c r="B7" s="132" t="s">
        <v>36</v>
      </c>
      <c r="C7" s="12" t="s">
        <v>20</v>
      </c>
      <c r="D7" s="51">
        <v>9.3383264541625977</v>
      </c>
      <c r="E7" s="51">
        <v>8.59</v>
      </c>
      <c r="F7" s="51">
        <v>9.26</v>
      </c>
      <c r="G7" s="51">
        <v>9.9600000000000009</v>
      </c>
      <c r="H7" s="51">
        <v>10.52</v>
      </c>
      <c r="I7" s="51">
        <v>10.75</v>
      </c>
      <c r="J7" s="51">
        <v>10.67</v>
      </c>
      <c r="K7" s="52">
        <v>10.57</v>
      </c>
      <c r="L7" s="51">
        <v>10.62</v>
      </c>
      <c r="M7" s="51">
        <v>10.18</v>
      </c>
      <c r="N7" s="51">
        <v>9.26</v>
      </c>
      <c r="O7" s="51">
        <v>9.02</v>
      </c>
      <c r="Q7" s="96"/>
    </row>
    <row r="8" spans="1:27" s="46" customFormat="1" ht="16" customHeight="1">
      <c r="A8" s="127"/>
      <c r="B8" s="133"/>
      <c r="C8" s="12" t="s">
        <v>21</v>
      </c>
      <c r="D8" s="51">
        <v>11.126070022583008</v>
      </c>
      <c r="E8" s="51">
        <v>8.94</v>
      </c>
      <c r="F8" s="51">
        <v>9.6300000000000008</v>
      </c>
      <c r="G8" s="51">
        <v>10.36</v>
      </c>
      <c r="H8" s="51">
        <v>10.94</v>
      </c>
      <c r="I8" s="51">
        <v>11.18</v>
      </c>
      <c r="J8" s="51">
        <v>11.1</v>
      </c>
      <c r="K8" s="52">
        <v>11</v>
      </c>
      <c r="L8" s="51">
        <v>11.05</v>
      </c>
      <c r="M8" s="51">
        <v>10.58</v>
      </c>
      <c r="N8" s="51">
        <v>9.6300000000000008</v>
      </c>
      <c r="O8" s="51">
        <v>9.3800000000000008</v>
      </c>
      <c r="Q8" s="96"/>
    </row>
    <row r="9" spans="1:27" s="47" customFormat="1" ht="16" customHeight="1">
      <c r="A9" s="127"/>
      <c r="B9" s="133"/>
      <c r="C9" s="45" t="s">
        <v>22</v>
      </c>
      <c r="D9" s="147" t="s">
        <v>42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9"/>
      <c r="Q9" s="96"/>
    </row>
    <row r="10" spans="1:27" s="47" customFormat="1" ht="16" customHeight="1">
      <c r="A10" s="127"/>
      <c r="B10" s="133"/>
      <c r="C10" s="45" t="s">
        <v>23</v>
      </c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2"/>
      <c r="Q10" s="96"/>
    </row>
    <row r="11" spans="1:27" s="47" customFormat="1">
      <c r="A11" s="127"/>
      <c r="B11" s="133"/>
      <c r="C11" s="45" t="s">
        <v>24</v>
      </c>
      <c r="D11" s="150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  <c r="Q11" s="96"/>
    </row>
    <row r="12" spans="1:27" s="46" customFormat="1">
      <c r="A12" s="127"/>
      <c r="B12" s="133"/>
      <c r="C12" s="45" t="s">
        <v>25</v>
      </c>
      <c r="D12" s="150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  <c r="Q12" s="96"/>
    </row>
    <row r="13" spans="1:27" s="46" customFormat="1">
      <c r="A13" s="127"/>
      <c r="B13" s="133"/>
      <c r="C13" s="45" t="s">
        <v>26</v>
      </c>
      <c r="D13" s="153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  <c r="Q13" s="96"/>
    </row>
    <row r="14" spans="1:27" customFormat="1">
      <c r="A14" s="127"/>
      <c r="B14" s="133"/>
      <c r="C14" s="12" t="s">
        <v>27</v>
      </c>
      <c r="D14" s="48">
        <v>123.1</v>
      </c>
      <c r="E14" s="101">
        <v>119.17</v>
      </c>
      <c r="F14" s="101">
        <v>128.47</v>
      </c>
      <c r="G14" s="101">
        <v>138.24</v>
      </c>
      <c r="H14" s="101">
        <v>145.91999999999999</v>
      </c>
      <c r="I14" s="101">
        <v>149.12</v>
      </c>
      <c r="J14" s="101">
        <v>148.05000000000001</v>
      </c>
      <c r="K14" s="102">
        <v>146.69999999999999</v>
      </c>
      <c r="L14" s="101">
        <v>147.37</v>
      </c>
      <c r="M14" s="101">
        <v>141.16999999999999</v>
      </c>
      <c r="N14" s="101">
        <v>128.43</v>
      </c>
      <c r="O14" s="101">
        <v>125.17</v>
      </c>
      <c r="Q14" s="96"/>
    </row>
    <row r="15" spans="1:27" customFormat="1">
      <c r="A15" s="128"/>
      <c r="B15" s="134"/>
      <c r="C15" s="12" t="s">
        <v>19</v>
      </c>
      <c r="D15" s="99">
        <v>195.63</v>
      </c>
      <c r="E15" s="100">
        <v>186.2</v>
      </c>
      <c r="F15" s="100">
        <v>200.73</v>
      </c>
      <c r="G15" s="99">
        <v>215.99</v>
      </c>
      <c r="H15" s="99">
        <v>228.01</v>
      </c>
      <c r="I15" s="99">
        <v>232.99</v>
      </c>
      <c r="J15" s="99">
        <v>231.33</v>
      </c>
      <c r="K15" s="88">
        <v>229.22</v>
      </c>
      <c r="L15" s="99">
        <v>230.26</v>
      </c>
      <c r="M15" s="99">
        <v>230.26</v>
      </c>
      <c r="N15" s="99">
        <v>200.68</v>
      </c>
      <c r="O15" s="99">
        <v>195.57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customFormat="1">
      <c r="A16" s="129" t="s">
        <v>10</v>
      </c>
      <c r="B16" s="111" t="s">
        <v>36</v>
      </c>
      <c r="C16" s="25" t="s">
        <v>20</v>
      </c>
      <c r="D16" s="80">
        <v>0</v>
      </c>
      <c r="E16" s="80">
        <v>0</v>
      </c>
      <c r="F16" s="80">
        <v>0</v>
      </c>
      <c r="G16" s="80">
        <v>0</v>
      </c>
      <c r="H16" s="80">
        <v>11.24817</v>
      </c>
      <c r="I16" s="80">
        <v>14.62262</v>
      </c>
      <c r="J16" s="80">
        <v>20.24671</v>
      </c>
      <c r="K16" s="52">
        <v>21.37152</v>
      </c>
      <c r="L16" s="80">
        <v>18.559480000000001</v>
      </c>
      <c r="M16" s="80">
        <v>16.872260000000001</v>
      </c>
      <c r="N16" s="80">
        <v>0</v>
      </c>
      <c r="O16" s="80">
        <v>0</v>
      </c>
    </row>
    <row r="17" spans="1:15" customFormat="1">
      <c r="A17" s="130"/>
      <c r="B17" s="112"/>
      <c r="C17" s="25" t="s">
        <v>21</v>
      </c>
      <c r="D17" s="80">
        <v>0</v>
      </c>
      <c r="E17" s="80">
        <v>0</v>
      </c>
      <c r="F17" s="80">
        <v>0</v>
      </c>
      <c r="G17" s="80">
        <v>0</v>
      </c>
      <c r="H17" s="66">
        <v>3.8030080000000002</v>
      </c>
      <c r="I17" s="66">
        <v>4.9439109999999999</v>
      </c>
      <c r="J17" s="66">
        <v>6.845415</v>
      </c>
      <c r="K17" s="64">
        <v>7.2257160000000002</v>
      </c>
      <c r="L17" s="66">
        <v>6.2749629999999996</v>
      </c>
      <c r="M17" s="66">
        <v>5.7045120000000002</v>
      </c>
      <c r="N17" s="80">
        <v>0</v>
      </c>
      <c r="O17" s="80">
        <v>0</v>
      </c>
    </row>
    <row r="18" spans="1:15" customFormat="1">
      <c r="A18" s="130"/>
      <c r="B18" s="112"/>
      <c r="C18" s="25" t="s">
        <v>22</v>
      </c>
      <c r="D18" s="80">
        <v>0</v>
      </c>
      <c r="E18" s="80">
        <v>0</v>
      </c>
      <c r="F18" s="80">
        <v>0</v>
      </c>
      <c r="G18" s="80">
        <v>0</v>
      </c>
      <c r="H18" s="66">
        <v>0</v>
      </c>
      <c r="I18" s="66">
        <v>0</v>
      </c>
      <c r="J18" s="66">
        <v>0</v>
      </c>
      <c r="K18" s="64">
        <v>0</v>
      </c>
      <c r="L18" s="66">
        <v>0</v>
      </c>
      <c r="M18" s="66">
        <v>0</v>
      </c>
      <c r="N18" s="80">
        <v>0</v>
      </c>
      <c r="O18" s="80">
        <v>0</v>
      </c>
    </row>
    <row r="19" spans="1:15" customFormat="1">
      <c r="A19" s="130"/>
      <c r="B19" s="112"/>
      <c r="C19" s="25" t="s">
        <v>23</v>
      </c>
      <c r="D19" s="80">
        <v>0</v>
      </c>
      <c r="E19" s="80">
        <v>0</v>
      </c>
      <c r="F19" s="80">
        <v>0</v>
      </c>
      <c r="G19" s="80">
        <v>0</v>
      </c>
      <c r="H19" s="66">
        <v>0.94008610000000004</v>
      </c>
      <c r="I19" s="66">
        <v>1.2221120000000001</v>
      </c>
      <c r="J19" s="66">
        <v>1.6921550000000001</v>
      </c>
      <c r="K19" s="64">
        <v>1.7861640000000001</v>
      </c>
      <c r="L19" s="66">
        <v>1.551142</v>
      </c>
      <c r="M19" s="66">
        <v>1.410129</v>
      </c>
      <c r="N19" s="80">
        <v>0</v>
      </c>
      <c r="O19" s="80">
        <v>0</v>
      </c>
    </row>
    <row r="20" spans="1:15" customFormat="1">
      <c r="A20" s="130"/>
      <c r="B20" s="112"/>
      <c r="C20" s="25" t="s">
        <v>24</v>
      </c>
      <c r="D20" s="80">
        <v>0</v>
      </c>
      <c r="E20" s="80">
        <v>0</v>
      </c>
      <c r="F20" s="80">
        <v>0</v>
      </c>
      <c r="G20" s="80">
        <v>0</v>
      </c>
      <c r="H20" s="66">
        <v>0.90153399999999995</v>
      </c>
      <c r="I20" s="66">
        <v>1.171994</v>
      </c>
      <c r="J20" s="66">
        <v>1.6227609999999999</v>
      </c>
      <c r="K20" s="64">
        <v>1.712915</v>
      </c>
      <c r="L20" s="66">
        <v>1.4875309999999999</v>
      </c>
      <c r="M20" s="66">
        <v>1.352301</v>
      </c>
      <c r="N20" s="80">
        <v>0</v>
      </c>
      <c r="O20" s="80">
        <v>0</v>
      </c>
    </row>
    <row r="21" spans="1:15" customFormat="1">
      <c r="A21" s="130"/>
      <c r="B21" s="112"/>
      <c r="C21" s="25" t="s">
        <v>25</v>
      </c>
      <c r="D21" s="80">
        <v>0</v>
      </c>
      <c r="E21" s="80">
        <v>0</v>
      </c>
      <c r="F21" s="80">
        <v>0</v>
      </c>
      <c r="G21" s="80">
        <v>0</v>
      </c>
      <c r="H21" s="66">
        <v>1.1359669999999999</v>
      </c>
      <c r="I21" s="66">
        <v>1.4767570000000001</v>
      </c>
      <c r="J21" s="66">
        <v>2.04474</v>
      </c>
      <c r="K21" s="64">
        <v>2.158337</v>
      </c>
      <c r="L21" s="66">
        <v>1.8743449999999999</v>
      </c>
      <c r="M21" s="66">
        <v>1.7039500000000001</v>
      </c>
      <c r="N21" s="80">
        <v>0</v>
      </c>
      <c r="O21" s="80">
        <v>0</v>
      </c>
    </row>
    <row r="22" spans="1:15" customFormat="1">
      <c r="A22" s="130"/>
      <c r="B22" s="112"/>
      <c r="C22" s="25" t="s">
        <v>26</v>
      </c>
      <c r="D22" s="80">
        <v>0</v>
      </c>
      <c r="E22" s="80">
        <v>0</v>
      </c>
      <c r="F22" s="80">
        <v>0</v>
      </c>
      <c r="G22" s="80">
        <v>0</v>
      </c>
      <c r="H22" s="66">
        <v>1.0668530000000001</v>
      </c>
      <c r="I22" s="66">
        <v>1.3869100000000001</v>
      </c>
      <c r="J22" s="66">
        <v>1.920336</v>
      </c>
      <c r="K22" s="64">
        <v>2.0270220000000001</v>
      </c>
      <c r="L22" s="66">
        <v>1.760308</v>
      </c>
      <c r="M22" s="66">
        <v>1.6002799999999999</v>
      </c>
      <c r="N22" s="80">
        <v>0</v>
      </c>
      <c r="O22" s="80">
        <v>0</v>
      </c>
    </row>
    <row r="23" spans="1:15" customFormat="1">
      <c r="A23" s="130"/>
      <c r="B23" s="112"/>
      <c r="C23" s="25" t="s">
        <v>27</v>
      </c>
      <c r="D23" s="80">
        <v>0</v>
      </c>
      <c r="E23" s="80">
        <v>0</v>
      </c>
      <c r="F23" s="80">
        <v>0</v>
      </c>
      <c r="G23" s="80">
        <v>0</v>
      </c>
      <c r="H23" s="66">
        <v>0.90438110000000005</v>
      </c>
      <c r="I23" s="66">
        <v>1.1756949999999999</v>
      </c>
      <c r="J23" s="66">
        <v>1.6278859999999999</v>
      </c>
      <c r="K23" s="64">
        <v>1.718324</v>
      </c>
      <c r="L23" s="66">
        <v>1.492229</v>
      </c>
      <c r="M23" s="66">
        <v>1.3565719999999999</v>
      </c>
      <c r="N23" s="80">
        <v>0</v>
      </c>
      <c r="O23" s="80">
        <v>0</v>
      </c>
    </row>
    <row r="24" spans="1:15" customFormat="1">
      <c r="A24" s="131"/>
      <c r="B24" s="113"/>
      <c r="C24" s="25" t="s">
        <v>19</v>
      </c>
      <c r="D24" s="67">
        <v>0</v>
      </c>
      <c r="E24" s="67">
        <v>0</v>
      </c>
      <c r="F24" s="67">
        <v>0</v>
      </c>
      <c r="G24" s="67">
        <v>0</v>
      </c>
      <c r="H24" s="67">
        <f>SUM(H16:H23)</f>
        <v>19.999999200000001</v>
      </c>
      <c r="I24" s="67">
        <f t="shared" ref="I24:O24" si="0">SUM(I16:I23)</f>
        <v>25.999998999999999</v>
      </c>
      <c r="J24" s="67">
        <f t="shared" si="0"/>
        <v>36.000002999999992</v>
      </c>
      <c r="K24" s="70">
        <f t="shared" si="0"/>
        <v>37.999998000000012</v>
      </c>
      <c r="L24" s="67">
        <f t="shared" si="0"/>
        <v>32.999997999999998</v>
      </c>
      <c r="M24" s="67">
        <f t="shared" si="0"/>
        <v>30.000004000000004</v>
      </c>
      <c r="N24" s="67">
        <f t="shared" si="0"/>
        <v>0</v>
      </c>
      <c r="O24" s="67">
        <f t="shared" si="0"/>
        <v>0</v>
      </c>
    </row>
    <row r="25" spans="1:15" customFormat="1">
      <c r="A25" s="126" t="s">
        <v>6</v>
      </c>
      <c r="B25" s="132" t="s">
        <v>36</v>
      </c>
      <c r="C25" s="28" t="s">
        <v>20</v>
      </c>
      <c r="D25" s="51">
        <v>0</v>
      </c>
      <c r="E25" s="51">
        <v>0</v>
      </c>
      <c r="F25" s="51">
        <v>0</v>
      </c>
      <c r="G25" s="51">
        <v>0</v>
      </c>
      <c r="H25" s="51">
        <v>1.6058837900219549</v>
      </c>
      <c r="I25" s="51">
        <v>1.6058837900219549</v>
      </c>
      <c r="J25" s="51">
        <v>3.2117675800439098</v>
      </c>
      <c r="K25" s="52">
        <v>3.2117675800439098</v>
      </c>
      <c r="L25" s="51">
        <v>3.2117675800439098</v>
      </c>
      <c r="M25" s="51">
        <v>1.6058837900219549</v>
      </c>
      <c r="N25" s="51">
        <v>0</v>
      </c>
      <c r="O25" s="51">
        <v>0</v>
      </c>
    </row>
    <row r="26" spans="1:15" customFormat="1">
      <c r="A26" s="127"/>
      <c r="B26" s="133"/>
      <c r="C26" s="28" t="s">
        <v>21</v>
      </c>
      <c r="D26" s="51">
        <v>0</v>
      </c>
      <c r="E26" s="51">
        <v>0</v>
      </c>
      <c r="F26" s="51">
        <v>0</v>
      </c>
      <c r="G26" s="51">
        <v>0</v>
      </c>
      <c r="H26" s="71">
        <v>0.77761057579918313</v>
      </c>
      <c r="I26" s="71">
        <v>0.77761057579918313</v>
      </c>
      <c r="J26" s="71">
        <v>1.5552211515983663</v>
      </c>
      <c r="K26" s="72">
        <v>1.5552211515983663</v>
      </c>
      <c r="L26" s="71">
        <v>1.5552211515983663</v>
      </c>
      <c r="M26" s="71">
        <v>0.77761057579918313</v>
      </c>
      <c r="N26" s="51">
        <v>0</v>
      </c>
      <c r="O26" s="51">
        <v>0</v>
      </c>
    </row>
    <row r="27" spans="1:15" customFormat="1">
      <c r="A27" s="127"/>
      <c r="B27" s="133"/>
      <c r="C27" s="28" t="s">
        <v>22</v>
      </c>
      <c r="D27" s="51">
        <v>0</v>
      </c>
      <c r="E27" s="51">
        <v>0</v>
      </c>
      <c r="F27" s="51">
        <v>0</v>
      </c>
      <c r="G27" s="51">
        <v>0</v>
      </c>
      <c r="H27" s="71">
        <v>1.0549018956430071E-4</v>
      </c>
      <c r="I27" s="71">
        <v>1.0549018956430071E-4</v>
      </c>
      <c r="J27" s="71">
        <v>2.1098037912860141E-4</v>
      </c>
      <c r="K27" s="72">
        <v>2.1098037912860141E-4</v>
      </c>
      <c r="L27" s="71">
        <v>2.1098037912860141E-4</v>
      </c>
      <c r="M27" s="71">
        <v>1.0549018956430071E-4</v>
      </c>
      <c r="N27" s="51">
        <v>0</v>
      </c>
      <c r="O27" s="51">
        <v>0</v>
      </c>
    </row>
    <row r="28" spans="1:15" customFormat="1">
      <c r="A28" s="127"/>
      <c r="B28" s="133"/>
      <c r="C28" s="28" t="s">
        <v>23</v>
      </c>
      <c r="D28" s="51">
        <v>0</v>
      </c>
      <c r="E28" s="51">
        <v>0</v>
      </c>
      <c r="F28" s="51">
        <v>0</v>
      </c>
      <c r="G28" s="51">
        <v>0</v>
      </c>
      <c r="H28" s="71">
        <v>0.30495588150094055</v>
      </c>
      <c r="I28" s="71">
        <v>0.30495588150094055</v>
      </c>
      <c r="J28" s="71">
        <v>0.6099117630018811</v>
      </c>
      <c r="K28" s="72">
        <v>0.6099117630018811</v>
      </c>
      <c r="L28" s="71">
        <v>0.6099117630018811</v>
      </c>
      <c r="M28" s="71">
        <v>0.30495588150094055</v>
      </c>
      <c r="N28" s="51">
        <v>0</v>
      </c>
      <c r="O28" s="51">
        <v>0</v>
      </c>
    </row>
    <row r="29" spans="1:15" customFormat="1">
      <c r="A29" s="127"/>
      <c r="B29" s="133"/>
      <c r="C29" s="28" t="s">
        <v>24</v>
      </c>
      <c r="D29" s="51">
        <v>0</v>
      </c>
      <c r="E29" s="51">
        <v>0</v>
      </c>
      <c r="F29" s="51">
        <v>0</v>
      </c>
      <c r="G29" s="51">
        <v>0</v>
      </c>
      <c r="H29" s="71">
        <v>0.14471400460004075</v>
      </c>
      <c r="I29" s="71">
        <v>0.14471400460004075</v>
      </c>
      <c r="J29" s="71">
        <v>0.28942800920008149</v>
      </c>
      <c r="K29" s="72">
        <v>0.28942800920008149</v>
      </c>
      <c r="L29" s="71">
        <v>0.28942800920008149</v>
      </c>
      <c r="M29" s="71">
        <v>0.14471400460004075</v>
      </c>
      <c r="N29" s="51">
        <v>0</v>
      </c>
      <c r="O29" s="51">
        <v>0</v>
      </c>
    </row>
    <row r="30" spans="1:15" customFormat="1" ht="16" customHeight="1">
      <c r="A30" s="127"/>
      <c r="B30" s="133"/>
      <c r="C30" s="28" t="s">
        <v>25</v>
      </c>
      <c r="D30" s="51">
        <v>0</v>
      </c>
      <c r="E30" s="51">
        <v>0</v>
      </c>
      <c r="F30" s="51">
        <v>0</v>
      </c>
      <c r="G30" s="51">
        <v>0</v>
      </c>
      <c r="H30" s="71">
        <v>0.82802718861504088</v>
      </c>
      <c r="I30" s="71">
        <v>0.82802718861504088</v>
      </c>
      <c r="J30" s="71">
        <v>1.6560543772300818</v>
      </c>
      <c r="K30" s="72">
        <v>1.6560543772300818</v>
      </c>
      <c r="L30" s="71">
        <v>1.6560543772300818</v>
      </c>
      <c r="M30" s="71">
        <v>0.82802718861504088</v>
      </c>
      <c r="N30" s="51">
        <v>0</v>
      </c>
      <c r="O30" s="51">
        <v>0</v>
      </c>
    </row>
    <row r="31" spans="1:15" customFormat="1" ht="16" customHeight="1">
      <c r="A31" s="127"/>
      <c r="B31" s="133"/>
      <c r="C31" s="28" t="s">
        <v>26</v>
      </c>
      <c r="D31" s="51">
        <v>0</v>
      </c>
      <c r="E31" s="51">
        <v>0</v>
      </c>
      <c r="F31" s="51">
        <v>0</v>
      </c>
      <c r="G31" s="51">
        <v>0</v>
      </c>
      <c r="H31" s="71">
        <v>0.40582638067059146</v>
      </c>
      <c r="I31" s="71">
        <v>0.40582638067059146</v>
      </c>
      <c r="J31" s="71">
        <v>0.81165276134118292</v>
      </c>
      <c r="K31" s="72">
        <v>0.81165276134118292</v>
      </c>
      <c r="L31" s="71">
        <v>0.81165276134118292</v>
      </c>
      <c r="M31" s="71">
        <v>0.40582638067059146</v>
      </c>
      <c r="N31" s="51">
        <v>0</v>
      </c>
      <c r="O31" s="51">
        <v>0</v>
      </c>
    </row>
    <row r="32" spans="1:15" customFormat="1" ht="16" customHeight="1">
      <c r="A32" s="127"/>
      <c r="B32" s="133"/>
      <c r="C32" s="28" t="s">
        <v>27</v>
      </c>
      <c r="D32" s="51">
        <v>0</v>
      </c>
      <c r="E32" s="51">
        <v>0</v>
      </c>
      <c r="F32" s="51">
        <v>0</v>
      </c>
      <c r="G32" s="51">
        <v>0</v>
      </c>
      <c r="H32" s="71">
        <v>0.93287744825359287</v>
      </c>
      <c r="I32" s="71">
        <v>0.93287744825359287</v>
      </c>
      <c r="J32" s="71">
        <v>1.8657548965071857</v>
      </c>
      <c r="K32" s="72">
        <v>1.8657548965071857</v>
      </c>
      <c r="L32" s="71">
        <v>1.8657548965071857</v>
      </c>
      <c r="M32" s="71">
        <v>0.93287744825359287</v>
      </c>
      <c r="N32" s="51">
        <v>0</v>
      </c>
      <c r="O32" s="51">
        <v>0</v>
      </c>
    </row>
    <row r="33" spans="1:15" customFormat="1" ht="16" customHeight="1">
      <c r="A33" s="128"/>
      <c r="B33" s="134"/>
      <c r="C33" s="28" t="s">
        <v>19</v>
      </c>
      <c r="D33" s="73">
        <v>0</v>
      </c>
      <c r="E33" s="73">
        <v>0</v>
      </c>
      <c r="F33" s="73">
        <v>0</v>
      </c>
      <c r="G33" s="73">
        <v>0</v>
      </c>
      <c r="H33" s="73">
        <f>SUM(H25:H32)</f>
        <v>5.0000007596509093</v>
      </c>
      <c r="I33" s="73">
        <f t="shared" ref="I33:M33" si="1">SUM(I25:I32)</f>
        <v>5.0000007596509093</v>
      </c>
      <c r="J33" s="73">
        <f t="shared" si="1"/>
        <v>10.000001519301819</v>
      </c>
      <c r="K33" s="89">
        <f t="shared" si="1"/>
        <v>10.000001519301819</v>
      </c>
      <c r="L33" s="73">
        <f t="shared" si="1"/>
        <v>10.000001519301819</v>
      </c>
      <c r="M33" s="73">
        <f t="shared" si="1"/>
        <v>5.0000007596509093</v>
      </c>
      <c r="N33" s="73">
        <v>0</v>
      </c>
      <c r="O33" s="73">
        <v>0</v>
      </c>
    </row>
    <row r="34" spans="1:15" customFormat="1" ht="16" customHeight="1">
      <c r="A34" s="129" t="s">
        <v>8</v>
      </c>
      <c r="B34" s="111" t="s">
        <v>36</v>
      </c>
      <c r="C34" s="25" t="s">
        <v>20</v>
      </c>
      <c r="D34" s="66">
        <v>0</v>
      </c>
      <c r="E34" s="66">
        <v>0</v>
      </c>
      <c r="F34" s="66">
        <v>0</v>
      </c>
      <c r="G34" s="66">
        <v>0</v>
      </c>
      <c r="H34" s="66">
        <v>7.9430909999999999</v>
      </c>
      <c r="I34" s="66">
        <v>12.96637</v>
      </c>
      <c r="J34" s="66">
        <v>13.539619999999999</v>
      </c>
      <c r="K34" s="64">
        <v>13.32518</v>
      </c>
      <c r="L34" s="66">
        <v>12.48888</v>
      </c>
      <c r="M34" s="66">
        <v>5.8850740000000004</v>
      </c>
      <c r="N34" s="66">
        <v>0</v>
      </c>
      <c r="O34" s="66">
        <v>0</v>
      </c>
    </row>
    <row r="35" spans="1:15" customFormat="1" ht="16" customHeight="1">
      <c r="A35" s="130"/>
      <c r="B35" s="112"/>
      <c r="C35" s="25" t="s">
        <v>21</v>
      </c>
      <c r="D35" s="66">
        <v>0</v>
      </c>
      <c r="E35" s="66">
        <v>0</v>
      </c>
      <c r="F35" s="66">
        <v>0</v>
      </c>
      <c r="G35" s="66">
        <v>0</v>
      </c>
      <c r="H35" s="68">
        <v>5.134315</v>
      </c>
      <c r="I35" s="68">
        <v>6.8340560000000004</v>
      </c>
      <c r="J35" s="68">
        <v>7.048654</v>
      </c>
      <c r="K35" s="69">
        <v>6.3814469999999996</v>
      </c>
      <c r="L35" s="68">
        <v>5.8348209999999998</v>
      </c>
      <c r="M35" s="68">
        <v>3.2136779999999998</v>
      </c>
      <c r="N35" s="66">
        <v>0</v>
      </c>
      <c r="O35" s="66">
        <v>0</v>
      </c>
    </row>
    <row r="36" spans="1:15" customFormat="1" ht="16" customHeight="1">
      <c r="A36" s="130"/>
      <c r="B36" s="112"/>
      <c r="C36" s="25" t="s">
        <v>22</v>
      </c>
      <c r="D36" s="66">
        <v>0</v>
      </c>
      <c r="E36" s="66">
        <v>0</v>
      </c>
      <c r="F36" s="66">
        <v>0</v>
      </c>
      <c r="G36" s="66">
        <v>0</v>
      </c>
      <c r="H36" s="68">
        <v>6.0749999999999997E-4</v>
      </c>
      <c r="I36" s="68">
        <v>9.4359999999999995E-4</v>
      </c>
      <c r="J36" s="68">
        <v>1.044E-3</v>
      </c>
      <c r="K36" s="69">
        <v>1.0229E-3</v>
      </c>
      <c r="L36" s="68">
        <v>7.8850000000000003E-4</v>
      </c>
      <c r="M36" s="68">
        <v>2.5680000000000001E-4</v>
      </c>
      <c r="N36" s="66">
        <v>0</v>
      </c>
      <c r="O36" s="66">
        <v>0</v>
      </c>
    </row>
    <row r="37" spans="1:15" customFormat="1" ht="16" customHeight="1">
      <c r="A37" s="130"/>
      <c r="B37" s="112"/>
      <c r="C37" s="25" t="s">
        <v>23</v>
      </c>
      <c r="D37" s="66">
        <v>0</v>
      </c>
      <c r="E37" s="66">
        <v>0</v>
      </c>
      <c r="F37" s="66">
        <v>0</v>
      </c>
      <c r="G37" s="66">
        <v>0</v>
      </c>
      <c r="H37" s="68">
        <v>2.119243</v>
      </c>
      <c r="I37" s="68">
        <v>2.6836739999999999</v>
      </c>
      <c r="J37" s="68">
        <v>2.672396</v>
      </c>
      <c r="K37" s="69">
        <v>2.5110160000000001</v>
      </c>
      <c r="L37" s="68">
        <v>2.325774</v>
      </c>
      <c r="M37" s="68">
        <v>1.5889489999999999</v>
      </c>
      <c r="N37" s="66">
        <v>0</v>
      </c>
      <c r="O37" s="66">
        <v>0</v>
      </c>
    </row>
    <row r="38" spans="1:15" customFormat="1" ht="16" customHeight="1">
      <c r="A38" s="130"/>
      <c r="B38" s="112"/>
      <c r="C38" s="25" t="s">
        <v>24</v>
      </c>
      <c r="D38" s="66">
        <v>0</v>
      </c>
      <c r="E38" s="66">
        <v>0</v>
      </c>
      <c r="F38" s="66">
        <v>0</v>
      </c>
      <c r="G38" s="66">
        <v>0</v>
      </c>
      <c r="H38" s="68">
        <v>0.64160379999999995</v>
      </c>
      <c r="I38" s="68">
        <v>1.3801760000000001</v>
      </c>
      <c r="J38" s="68">
        <v>1.377591</v>
      </c>
      <c r="K38" s="69">
        <v>1.2095</v>
      </c>
      <c r="L38" s="68">
        <v>1.0050870000000001</v>
      </c>
      <c r="M38" s="68">
        <v>0.48886600000000002</v>
      </c>
      <c r="N38" s="66">
        <v>0</v>
      </c>
      <c r="O38" s="66">
        <v>0</v>
      </c>
    </row>
    <row r="39" spans="1:15" customFormat="1" ht="16" customHeight="1">
      <c r="A39" s="130"/>
      <c r="B39" s="112"/>
      <c r="C39" s="25" t="s">
        <v>25</v>
      </c>
      <c r="D39" s="66">
        <v>0</v>
      </c>
      <c r="E39" s="66">
        <v>0</v>
      </c>
      <c r="F39" s="66">
        <v>0</v>
      </c>
      <c r="G39" s="66">
        <v>0</v>
      </c>
      <c r="H39" s="68">
        <v>3.5047480000000002</v>
      </c>
      <c r="I39" s="68">
        <v>7.3054600000000001</v>
      </c>
      <c r="J39" s="68">
        <v>7.1261580000000002</v>
      </c>
      <c r="K39" s="69">
        <v>6.8642510000000003</v>
      </c>
      <c r="L39" s="68">
        <v>5.4147879999999997</v>
      </c>
      <c r="M39" s="68">
        <v>1.3357380000000001</v>
      </c>
      <c r="N39" s="66">
        <v>0</v>
      </c>
      <c r="O39" s="66">
        <v>0</v>
      </c>
    </row>
    <row r="40" spans="1:15" customFormat="1" ht="16" customHeight="1">
      <c r="A40" s="130"/>
      <c r="B40" s="112"/>
      <c r="C40" s="25" t="s">
        <v>26</v>
      </c>
      <c r="D40" s="66">
        <v>0</v>
      </c>
      <c r="E40" s="66">
        <v>0</v>
      </c>
      <c r="F40" s="66">
        <v>0</v>
      </c>
      <c r="G40" s="66">
        <v>0</v>
      </c>
      <c r="H40" s="68">
        <v>1.857577</v>
      </c>
      <c r="I40" s="68">
        <v>3.5630120000000001</v>
      </c>
      <c r="J40" s="68">
        <v>3.690537</v>
      </c>
      <c r="K40" s="69">
        <v>3.3006709999999999</v>
      </c>
      <c r="L40" s="68">
        <v>2.5843609999999999</v>
      </c>
      <c r="M40" s="68">
        <v>0.68087549999999997</v>
      </c>
      <c r="N40" s="66">
        <v>0</v>
      </c>
      <c r="O40" s="66">
        <v>0</v>
      </c>
    </row>
    <row r="41" spans="1:15" customFormat="1" ht="16" customHeight="1">
      <c r="A41" s="130"/>
      <c r="B41" s="112"/>
      <c r="C41" s="25" t="s">
        <v>27</v>
      </c>
      <c r="D41" s="66">
        <v>0</v>
      </c>
      <c r="E41" s="66">
        <v>0</v>
      </c>
      <c r="F41" s="66">
        <v>0</v>
      </c>
      <c r="G41" s="66">
        <v>0</v>
      </c>
      <c r="H41" s="68">
        <v>5.4591630000000002</v>
      </c>
      <c r="I41" s="68">
        <v>7.8840529999999998</v>
      </c>
      <c r="J41" s="68">
        <v>8.2128029999999992</v>
      </c>
      <c r="K41" s="69">
        <v>7.5259320000000001</v>
      </c>
      <c r="L41" s="68">
        <v>6.6002980000000004</v>
      </c>
      <c r="M41" s="68">
        <v>3.0009610000000002</v>
      </c>
      <c r="N41" s="66">
        <v>0</v>
      </c>
      <c r="O41" s="66">
        <v>0</v>
      </c>
    </row>
    <row r="42" spans="1:15" customFormat="1" ht="16" customHeight="1">
      <c r="A42" s="131"/>
      <c r="B42" s="113"/>
      <c r="C42" s="25" t="s">
        <v>19</v>
      </c>
      <c r="D42" s="67">
        <v>0</v>
      </c>
      <c r="E42" s="67">
        <v>0</v>
      </c>
      <c r="F42" s="67">
        <v>0</v>
      </c>
      <c r="G42" s="67">
        <v>0</v>
      </c>
      <c r="H42" s="67">
        <f>SUM(H34:H41)</f>
        <v>26.660348299999999</v>
      </c>
      <c r="I42" s="67">
        <f t="shared" ref="I42:M42" si="2">SUM(I34:I41)</f>
        <v>42.617744600000002</v>
      </c>
      <c r="J42" s="67">
        <f t="shared" si="2"/>
        <v>43.668802999999997</v>
      </c>
      <c r="K42" s="70">
        <f t="shared" si="2"/>
        <v>41.119019899999991</v>
      </c>
      <c r="L42" s="67">
        <f t="shared" si="2"/>
        <v>36.254797500000002</v>
      </c>
      <c r="M42" s="67">
        <f t="shared" si="2"/>
        <v>16.1943983</v>
      </c>
      <c r="N42" s="67">
        <v>0</v>
      </c>
      <c r="O42" s="67">
        <v>0</v>
      </c>
    </row>
    <row r="43" spans="1:15" customFormat="1" ht="16" customHeight="1">
      <c r="A43" s="135" t="s">
        <v>11</v>
      </c>
      <c r="B43" s="136"/>
      <c r="C43" s="29" t="s">
        <v>20</v>
      </c>
      <c r="D43" s="81">
        <f>SUM(D7,D16,D25,D34)</f>
        <v>9.3383264541625977</v>
      </c>
      <c r="E43" s="81">
        <f t="shared" ref="E43:O43" si="3">SUM(E7,E16,E25,E34)</f>
        <v>8.59</v>
      </c>
      <c r="F43" s="81">
        <f t="shared" si="3"/>
        <v>9.26</v>
      </c>
      <c r="G43" s="81">
        <f t="shared" si="3"/>
        <v>9.9600000000000009</v>
      </c>
      <c r="H43" s="81">
        <f t="shared" si="3"/>
        <v>31.317144790021953</v>
      </c>
      <c r="I43" s="81">
        <f t="shared" si="3"/>
        <v>39.944873790021951</v>
      </c>
      <c r="J43" s="81">
        <f t="shared" si="3"/>
        <v>47.668097580043913</v>
      </c>
      <c r="K43" s="52">
        <f t="shared" si="3"/>
        <v>48.478467580043912</v>
      </c>
      <c r="L43" s="81">
        <f t="shared" si="3"/>
        <v>44.880127580043911</v>
      </c>
      <c r="M43" s="81">
        <f t="shared" si="3"/>
        <v>34.543217790021956</v>
      </c>
      <c r="N43" s="81">
        <f t="shared" si="3"/>
        <v>9.26</v>
      </c>
      <c r="O43" s="81">
        <f t="shared" si="3"/>
        <v>9.02</v>
      </c>
    </row>
    <row r="44" spans="1:15" customFormat="1" ht="16" customHeight="1">
      <c r="A44" s="137"/>
      <c r="B44" s="138"/>
      <c r="C44" s="29" t="s">
        <v>21</v>
      </c>
      <c r="D44" s="81">
        <f t="shared" ref="D44:O44" si="4">SUM(D8,D17,D26,D35)</f>
        <v>11.126070022583008</v>
      </c>
      <c r="E44" s="81">
        <f t="shared" si="4"/>
        <v>8.94</v>
      </c>
      <c r="F44" s="81">
        <f t="shared" si="4"/>
        <v>9.6300000000000008</v>
      </c>
      <c r="G44" s="81">
        <f t="shared" si="4"/>
        <v>10.36</v>
      </c>
      <c r="H44" s="81">
        <f t="shared" si="4"/>
        <v>20.654933575799184</v>
      </c>
      <c r="I44" s="81">
        <f t="shared" si="4"/>
        <v>23.735577575799184</v>
      </c>
      <c r="J44" s="81">
        <f t="shared" si="4"/>
        <v>26.549290151598367</v>
      </c>
      <c r="K44" s="52">
        <f t="shared" si="4"/>
        <v>26.162384151598367</v>
      </c>
      <c r="L44" s="81">
        <f t="shared" si="4"/>
        <v>24.715005151598369</v>
      </c>
      <c r="M44" s="81">
        <f t="shared" si="4"/>
        <v>20.275800575799181</v>
      </c>
      <c r="N44" s="81">
        <f t="shared" si="4"/>
        <v>9.6300000000000008</v>
      </c>
      <c r="O44" s="81">
        <f t="shared" si="4"/>
        <v>9.3800000000000008</v>
      </c>
    </row>
    <row r="45" spans="1:15" customFormat="1" ht="16" customHeight="1">
      <c r="A45" s="137"/>
      <c r="B45" s="138"/>
      <c r="C45" s="98" t="s">
        <v>22</v>
      </c>
      <c r="D45" s="190" t="s">
        <v>42</v>
      </c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2"/>
    </row>
    <row r="46" spans="1:15" customFormat="1" ht="16" customHeight="1">
      <c r="A46" s="137"/>
      <c r="B46" s="138"/>
      <c r="C46" s="98" t="s">
        <v>23</v>
      </c>
      <c r="D46" s="19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5"/>
    </row>
    <row r="47" spans="1:15" customFormat="1" ht="16" customHeight="1">
      <c r="A47" s="137"/>
      <c r="B47" s="138"/>
      <c r="C47" s="98" t="s">
        <v>24</v>
      </c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5"/>
    </row>
    <row r="48" spans="1:15" customFormat="1" ht="16" customHeight="1">
      <c r="A48" s="137"/>
      <c r="B48" s="138"/>
      <c r="C48" s="98" t="s">
        <v>25</v>
      </c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5"/>
    </row>
    <row r="49" spans="1:15" customFormat="1" ht="16" customHeight="1">
      <c r="A49" s="137"/>
      <c r="B49" s="138"/>
      <c r="C49" s="98" t="s">
        <v>26</v>
      </c>
      <c r="D49" s="196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8"/>
    </row>
    <row r="50" spans="1:15" customFormat="1" ht="16" customHeight="1">
      <c r="A50" s="137"/>
      <c r="B50" s="138"/>
      <c r="C50" s="29" t="s">
        <v>27</v>
      </c>
      <c r="D50" s="81">
        <f t="shared" ref="D50:O50" si="5">SUM(D14,D23,D32,D41)</f>
        <v>123.1</v>
      </c>
      <c r="E50" s="81">
        <f t="shared" si="5"/>
        <v>119.17</v>
      </c>
      <c r="F50" s="81">
        <f t="shared" si="5"/>
        <v>128.47</v>
      </c>
      <c r="G50" s="81">
        <f t="shared" si="5"/>
        <v>138.24</v>
      </c>
      <c r="H50" s="81">
        <f t="shared" si="5"/>
        <v>153.21642154825358</v>
      </c>
      <c r="I50" s="81">
        <f t="shared" si="5"/>
        <v>159.1126254482536</v>
      </c>
      <c r="J50" s="81">
        <f t="shared" si="5"/>
        <v>159.75644389650719</v>
      </c>
      <c r="K50" s="52">
        <f t="shared" si="5"/>
        <v>157.81001089650718</v>
      </c>
      <c r="L50" s="81">
        <f t="shared" si="5"/>
        <v>157.32828189650721</v>
      </c>
      <c r="M50" s="81">
        <f t="shared" si="5"/>
        <v>146.46041044825358</v>
      </c>
      <c r="N50" s="81">
        <f t="shared" si="5"/>
        <v>128.43</v>
      </c>
      <c r="O50" s="81">
        <f t="shared" si="5"/>
        <v>125.17</v>
      </c>
    </row>
    <row r="51" spans="1:15" s="53" customFormat="1" ht="16" customHeight="1">
      <c r="A51" s="139"/>
      <c r="B51" s="140"/>
      <c r="C51" s="29" t="s">
        <v>19</v>
      </c>
      <c r="D51" s="93">
        <f>SUM(E15,D24,D33,D42)</f>
        <v>186.2</v>
      </c>
      <c r="E51" s="93">
        <f>SUM(F15,E24,E33,E42)</f>
        <v>200.73</v>
      </c>
      <c r="F51" s="93">
        <f t="shared" ref="F51:O51" si="6">SUM(G15,F24,F33,F42)</f>
        <v>215.99</v>
      </c>
      <c r="G51" s="93">
        <f t="shared" si="6"/>
        <v>228.01</v>
      </c>
      <c r="H51" s="93">
        <f t="shared" si="6"/>
        <v>284.65034825965091</v>
      </c>
      <c r="I51" s="93">
        <f t="shared" si="6"/>
        <v>304.94774435965087</v>
      </c>
      <c r="J51" s="93">
        <f t="shared" si="6"/>
        <v>318.88880751930185</v>
      </c>
      <c r="K51" s="91">
        <f t="shared" si="6"/>
        <v>319.37901941930181</v>
      </c>
      <c r="L51" s="93">
        <f t="shared" si="6"/>
        <v>309.5147970193018</v>
      </c>
      <c r="M51" s="93">
        <f t="shared" si="6"/>
        <v>251.87440305965089</v>
      </c>
      <c r="N51" s="93">
        <f t="shared" si="6"/>
        <v>195.57</v>
      </c>
      <c r="O51" s="93">
        <f t="shared" si="6"/>
        <v>0</v>
      </c>
    </row>
    <row r="52" spans="1:15" customFormat="1" ht="16" customHeight="1">
      <c r="A52" s="9"/>
      <c r="B52" s="38"/>
      <c r="C52" s="9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customFormat="1" ht="16" customHeight="1">
      <c r="A53" s="10" t="s">
        <v>1</v>
      </c>
      <c r="B53" s="39"/>
      <c r="C53" s="23"/>
      <c r="D53" s="3">
        <v>44217</v>
      </c>
      <c r="E53" s="3">
        <v>44228</v>
      </c>
      <c r="F53" s="3">
        <v>44256</v>
      </c>
      <c r="G53" s="3">
        <v>44287</v>
      </c>
      <c r="H53" s="3">
        <v>44317</v>
      </c>
      <c r="I53" s="3">
        <v>44348</v>
      </c>
      <c r="J53" s="4">
        <v>44378</v>
      </c>
      <c r="K53" s="5">
        <v>44409</v>
      </c>
      <c r="L53" s="3">
        <v>44440</v>
      </c>
      <c r="M53" s="3">
        <v>44470</v>
      </c>
      <c r="N53" s="3">
        <v>44501</v>
      </c>
      <c r="O53" s="3">
        <v>44531</v>
      </c>
    </row>
    <row r="54" spans="1:15" customFormat="1" ht="16" customHeight="1">
      <c r="A54" s="120" t="s">
        <v>2</v>
      </c>
      <c r="B54" s="123" t="s">
        <v>37</v>
      </c>
      <c r="C54" s="28" t="s">
        <v>20</v>
      </c>
      <c r="D54" s="51">
        <v>0.22117999999999999</v>
      </c>
      <c r="E54" s="51">
        <v>0.22117999999999999</v>
      </c>
      <c r="F54" s="51">
        <v>0.22117999999999999</v>
      </c>
      <c r="G54" s="51">
        <v>0.32922000000000001</v>
      </c>
      <c r="H54" s="51">
        <v>0.48275600000000002</v>
      </c>
      <c r="I54" s="51">
        <v>0.63439599999999996</v>
      </c>
      <c r="J54" s="51">
        <v>0.72572000000000003</v>
      </c>
      <c r="K54" s="52">
        <v>0.66935199999999995</v>
      </c>
      <c r="L54" s="51">
        <v>0.67041200000000001</v>
      </c>
      <c r="M54" s="51">
        <v>0.40288800000000002</v>
      </c>
      <c r="N54" s="51">
        <v>0.22117999999999999</v>
      </c>
      <c r="O54" s="51">
        <v>0.22117999999999999</v>
      </c>
    </row>
    <row r="55" spans="1:15" customFormat="1" ht="16" customHeight="1">
      <c r="A55" s="121"/>
      <c r="B55" s="124"/>
      <c r="C55" s="28" t="s">
        <v>21</v>
      </c>
      <c r="D55" s="63">
        <v>0.25046000000000002</v>
      </c>
      <c r="E55" s="63">
        <v>0.25046000000000002</v>
      </c>
      <c r="F55" s="63">
        <v>0.25046000000000002</v>
      </c>
      <c r="G55" s="63">
        <v>1.1138399999999999</v>
      </c>
      <c r="H55" s="63">
        <v>1.340856</v>
      </c>
      <c r="I55" s="63">
        <v>1.7126079999999999</v>
      </c>
      <c r="J55" s="63">
        <v>1.78566</v>
      </c>
      <c r="K55" s="64">
        <v>1.702072</v>
      </c>
      <c r="L55" s="63">
        <v>1.5737479999999999</v>
      </c>
      <c r="M55" s="63">
        <v>1.05352</v>
      </c>
      <c r="N55" s="63">
        <v>0.25046000000000002</v>
      </c>
      <c r="O55" s="63">
        <v>0.25046000000000002</v>
      </c>
    </row>
    <row r="56" spans="1:15" customFormat="1" ht="16" customHeight="1">
      <c r="A56" s="121"/>
      <c r="B56" s="124"/>
      <c r="C56" s="28" t="s">
        <v>22</v>
      </c>
      <c r="D56" s="63">
        <v>7.7999999999999999E-4</v>
      </c>
      <c r="E56" s="63">
        <v>7.7999999999999999E-4</v>
      </c>
      <c r="F56" s="63">
        <v>7.7999999999999999E-4</v>
      </c>
      <c r="G56" s="63">
        <v>2.5000000000000001E-3</v>
      </c>
      <c r="H56" s="63">
        <v>6.1000000000000004E-3</v>
      </c>
      <c r="I56" s="63">
        <v>7.7400000000000004E-3</v>
      </c>
      <c r="J56" s="63">
        <v>7.9600000000000001E-3</v>
      </c>
      <c r="K56" s="64">
        <v>7.7000000000000002E-3</v>
      </c>
      <c r="L56" s="63">
        <v>6.7200000000000003E-3</v>
      </c>
      <c r="M56" s="63">
        <v>3.8400000000000001E-3</v>
      </c>
      <c r="N56" s="63">
        <v>7.7999999999999999E-4</v>
      </c>
      <c r="O56" s="63">
        <v>7.7999999999999999E-4</v>
      </c>
    </row>
    <row r="57" spans="1:15" customFormat="1" ht="16" customHeight="1">
      <c r="A57" s="121"/>
      <c r="B57" s="124"/>
      <c r="C57" s="28" t="s">
        <v>23</v>
      </c>
      <c r="D57" s="63">
        <v>0.11694</v>
      </c>
      <c r="E57" s="63">
        <v>0.11694</v>
      </c>
      <c r="F57" s="63">
        <v>0.11694</v>
      </c>
      <c r="G57" s="63">
        <v>0.48898000000000003</v>
      </c>
      <c r="H57" s="63">
        <v>0.52454400000000001</v>
      </c>
      <c r="I57" s="63">
        <v>0.68397200000000002</v>
      </c>
      <c r="J57" s="63">
        <v>0.67571999999999999</v>
      </c>
      <c r="K57" s="64">
        <v>0.64346800000000004</v>
      </c>
      <c r="L57" s="63">
        <v>0.60872400000000004</v>
      </c>
      <c r="M57" s="63">
        <v>0.42690800000000001</v>
      </c>
      <c r="N57" s="63">
        <v>0.11694</v>
      </c>
      <c r="O57" s="63">
        <v>0.11694</v>
      </c>
    </row>
    <row r="58" spans="1:15" customFormat="1" ht="16" customHeight="1">
      <c r="A58" s="121"/>
      <c r="B58" s="124"/>
      <c r="C58" s="28" t="s">
        <v>24</v>
      </c>
      <c r="D58" s="63">
        <v>7.4200000000000002E-2</v>
      </c>
      <c r="E58" s="63">
        <v>7.4200000000000002E-2</v>
      </c>
      <c r="F58" s="63">
        <v>7.4200000000000002E-2</v>
      </c>
      <c r="G58" s="63">
        <v>8.4519999999999998E-2</v>
      </c>
      <c r="H58" s="63">
        <v>0.150972</v>
      </c>
      <c r="I58" s="63">
        <v>0.192748</v>
      </c>
      <c r="J58" s="63">
        <v>0.21288799999999999</v>
      </c>
      <c r="K58" s="64">
        <v>0.201516</v>
      </c>
      <c r="L58" s="63">
        <v>0.192888</v>
      </c>
      <c r="M58" s="63">
        <v>0.113652</v>
      </c>
      <c r="N58" s="63">
        <v>7.4200000000000002E-2</v>
      </c>
      <c r="O58" s="63">
        <v>7.4200000000000002E-2</v>
      </c>
    </row>
    <row r="59" spans="1:15" customFormat="1">
      <c r="A59" s="121"/>
      <c r="B59" s="124"/>
      <c r="C59" s="28" t="s">
        <v>25</v>
      </c>
      <c r="D59" s="63">
        <v>0.36320000000000002</v>
      </c>
      <c r="E59" s="63">
        <v>0.36320000000000002</v>
      </c>
      <c r="F59" s="63">
        <v>0.36320000000000002</v>
      </c>
      <c r="G59" s="63">
        <v>0.45757999999999999</v>
      </c>
      <c r="H59" s="63">
        <v>0.65856000000000003</v>
      </c>
      <c r="I59" s="63">
        <v>0.92327599999999999</v>
      </c>
      <c r="J59" s="63">
        <v>0.97928400000000004</v>
      </c>
      <c r="K59" s="64">
        <v>0.90279200000000004</v>
      </c>
      <c r="L59" s="63">
        <v>0.82202399999999998</v>
      </c>
      <c r="M59" s="63">
        <v>0.38884800000000003</v>
      </c>
      <c r="N59" s="63">
        <v>0.36320000000000002</v>
      </c>
      <c r="O59" s="63">
        <v>0.36320000000000002</v>
      </c>
    </row>
    <row r="60" spans="1:15" customFormat="1">
      <c r="A60" s="121"/>
      <c r="B60" s="124"/>
      <c r="C60" s="28" t="s">
        <v>26</v>
      </c>
      <c r="D60" s="63">
        <v>0.22209999999999999</v>
      </c>
      <c r="E60" s="63">
        <v>0.22209999999999999</v>
      </c>
      <c r="F60" s="63">
        <v>0.22209999999999999</v>
      </c>
      <c r="G60" s="63">
        <v>0.33107999999999999</v>
      </c>
      <c r="H60" s="63">
        <v>0.52947200000000005</v>
      </c>
      <c r="I60" s="63">
        <v>0.71257999999999999</v>
      </c>
      <c r="J60" s="63">
        <v>0.78358799999999995</v>
      </c>
      <c r="K60" s="64">
        <v>0.71082400000000001</v>
      </c>
      <c r="L60" s="63">
        <v>0.66879200000000005</v>
      </c>
      <c r="M60" s="63">
        <v>0.34590399999999999</v>
      </c>
      <c r="N60" s="63">
        <v>0.22209999999999999</v>
      </c>
      <c r="O60" s="63">
        <v>0.22209999999999999</v>
      </c>
    </row>
    <row r="61" spans="1:15" customFormat="1">
      <c r="A61" s="121"/>
      <c r="B61" s="124"/>
      <c r="C61" s="28" t="s">
        <v>27</v>
      </c>
      <c r="D61" s="63">
        <v>0.49560724748012702</v>
      </c>
      <c r="E61" s="63">
        <v>0.49560724748012702</v>
      </c>
      <c r="F61" s="63">
        <v>0.49560724748012702</v>
      </c>
      <c r="G61" s="63">
        <v>0.78996274339303496</v>
      </c>
      <c r="H61" s="63">
        <v>1.15220355671584</v>
      </c>
      <c r="I61" s="63">
        <v>1.5629756938470301</v>
      </c>
      <c r="J61" s="63">
        <v>1.65993878211949</v>
      </c>
      <c r="K61" s="64">
        <v>1.5366516317791099</v>
      </c>
      <c r="L61" s="63">
        <v>1.4152008538060199</v>
      </c>
      <c r="M61" s="63">
        <v>0.74378894100288095</v>
      </c>
      <c r="N61" s="63">
        <v>0.49560724748012702</v>
      </c>
      <c r="O61" s="63">
        <v>0.49560724748012702</v>
      </c>
    </row>
    <row r="62" spans="1:15" customFormat="1">
      <c r="A62" s="122"/>
      <c r="B62" s="125"/>
      <c r="C62" s="28" t="s">
        <v>19</v>
      </c>
      <c r="D62" s="65">
        <f>SUM(D54:D61)</f>
        <v>1.744467247480127</v>
      </c>
      <c r="E62" s="65">
        <f t="shared" ref="E62:O62" si="7">SUM(E54:E61)</f>
        <v>1.744467247480127</v>
      </c>
      <c r="F62" s="65">
        <f t="shared" si="7"/>
        <v>1.744467247480127</v>
      </c>
      <c r="G62" s="65">
        <f t="shared" si="7"/>
        <v>3.597682743393035</v>
      </c>
      <c r="H62" s="65">
        <f t="shared" si="7"/>
        <v>4.8454635567158402</v>
      </c>
      <c r="I62" s="65">
        <f t="shared" si="7"/>
        <v>6.4302956938470306</v>
      </c>
      <c r="J62" s="65">
        <f t="shared" si="7"/>
        <v>6.8307587821194904</v>
      </c>
      <c r="K62" s="70">
        <f t="shared" si="7"/>
        <v>6.3743756317791096</v>
      </c>
      <c r="L62" s="65">
        <f t="shared" si="7"/>
        <v>5.9585088538060198</v>
      </c>
      <c r="M62" s="65">
        <f t="shared" si="7"/>
        <v>3.4793489410028808</v>
      </c>
      <c r="N62" s="65">
        <f t="shared" si="7"/>
        <v>1.744467247480127</v>
      </c>
      <c r="O62" s="65">
        <f t="shared" si="7"/>
        <v>1.744467247480127</v>
      </c>
    </row>
    <row r="63" spans="1:15" customFormat="1">
      <c r="A63" s="108" t="s">
        <v>4</v>
      </c>
      <c r="B63" s="111" t="s">
        <v>37</v>
      </c>
      <c r="C63" s="25" t="s">
        <v>20</v>
      </c>
      <c r="D63" s="80">
        <v>0.88568950000000002</v>
      </c>
      <c r="E63" s="80">
        <v>0.88568950000000002</v>
      </c>
      <c r="F63" s="80">
        <v>1.335369</v>
      </c>
      <c r="G63" s="80">
        <v>1.335369</v>
      </c>
      <c r="H63" s="80">
        <v>2.7967409999999999</v>
      </c>
      <c r="I63" s="80">
        <v>2.5992380000000002</v>
      </c>
      <c r="J63" s="80">
        <v>2.5169709999999998</v>
      </c>
      <c r="K63" s="52">
        <v>2.5471699999999999</v>
      </c>
      <c r="L63" s="80">
        <v>2.5584630000000002</v>
      </c>
      <c r="M63" s="80">
        <v>3.0058419999999999</v>
      </c>
      <c r="N63" s="80">
        <v>1.3782859999999999</v>
      </c>
      <c r="O63" s="80">
        <v>1.3782859999999999</v>
      </c>
    </row>
    <row r="64" spans="1:15" customFormat="1">
      <c r="A64" s="109"/>
      <c r="B64" s="112"/>
      <c r="C64" s="25" t="s">
        <v>21</v>
      </c>
      <c r="D64" s="66">
        <v>0.26833129999999999</v>
      </c>
      <c r="E64" s="66">
        <v>0.26833129999999999</v>
      </c>
      <c r="F64" s="66">
        <v>0.72345420000000005</v>
      </c>
      <c r="G64" s="66">
        <v>0.72345420000000005</v>
      </c>
      <c r="H64" s="66">
        <v>1.8106789999999999</v>
      </c>
      <c r="I64" s="66">
        <v>1.065836</v>
      </c>
      <c r="J64" s="66">
        <v>0.89305290000000004</v>
      </c>
      <c r="K64" s="64">
        <v>1.213465</v>
      </c>
      <c r="L64" s="66">
        <v>1.4020589999999999</v>
      </c>
      <c r="M64" s="66">
        <v>2.2963580000000001</v>
      </c>
      <c r="N64" s="66">
        <v>0.74473270000000003</v>
      </c>
      <c r="O64" s="66">
        <v>0.74473270000000003</v>
      </c>
    </row>
    <row r="65" spans="1:16" customFormat="1">
      <c r="A65" s="109"/>
      <c r="B65" s="112"/>
      <c r="C65" s="25" t="s">
        <v>22</v>
      </c>
      <c r="D65" s="66">
        <v>-1.8687E-3</v>
      </c>
      <c r="E65" s="66">
        <v>-1.8687E-3</v>
      </c>
      <c r="F65" s="66">
        <v>9.3040999999999992E-3</v>
      </c>
      <c r="G65" s="66">
        <v>9.3040999999999992E-3</v>
      </c>
      <c r="H65" s="66">
        <v>1.9117200000000001E-2</v>
      </c>
      <c r="I65" s="66">
        <v>1.87452E-2</v>
      </c>
      <c r="J65" s="66">
        <v>1.7189699999999999E-2</v>
      </c>
      <c r="K65" s="64">
        <v>1.6935700000000001E-2</v>
      </c>
      <c r="L65" s="66">
        <v>1.7886599999999999E-2</v>
      </c>
      <c r="M65" s="66">
        <v>2.1775300000000001E-2</v>
      </c>
      <c r="N65" s="66">
        <v>9.4284999999999994E-3</v>
      </c>
      <c r="O65" s="66">
        <v>9.4284999999999994E-3</v>
      </c>
    </row>
    <row r="66" spans="1:16" customFormat="1">
      <c r="A66" s="109"/>
      <c r="B66" s="112"/>
      <c r="C66" s="25" t="s">
        <v>23</v>
      </c>
      <c r="D66" s="66">
        <v>0.2301367</v>
      </c>
      <c r="E66" s="66">
        <v>0.2301367</v>
      </c>
      <c r="F66" s="66">
        <v>0.4363824</v>
      </c>
      <c r="G66" s="66">
        <v>0.4363824</v>
      </c>
      <c r="H66" s="66">
        <v>0.97300260000000005</v>
      </c>
      <c r="I66" s="66">
        <v>0.7881821</v>
      </c>
      <c r="J66" s="66">
        <v>0.76771060000000002</v>
      </c>
      <c r="K66" s="64">
        <v>0.81746509999999994</v>
      </c>
      <c r="L66" s="66">
        <v>0.83906840000000005</v>
      </c>
      <c r="M66" s="66">
        <v>1.0511600000000001</v>
      </c>
      <c r="N66" s="66">
        <v>0.44973590000000002</v>
      </c>
      <c r="O66" s="66">
        <v>0.44973590000000002</v>
      </c>
    </row>
    <row r="67" spans="1:16" customFormat="1">
      <c r="A67" s="109"/>
      <c r="B67" s="112"/>
      <c r="C67" s="25" t="s">
        <v>24</v>
      </c>
      <c r="D67" s="66">
        <v>0.1098206</v>
      </c>
      <c r="E67" s="66">
        <v>0.1098206</v>
      </c>
      <c r="F67" s="66">
        <v>0.14510990000000001</v>
      </c>
      <c r="G67" s="66">
        <v>0.14510990000000001</v>
      </c>
      <c r="H67" s="66">
        <v>0.30249700000000002</v>
      </c>
      <c r="I67" s="66">
        <v>0.28068110000000002</v>
      </c>
      <c r="J67" s="66">
        <v>0.26768940000000002</v>
      </c>
      <c r="K67" s="64">
        <v>0.27279540000000002</v>
      </c>
      <c r="L67" s="66">
        <v>0.28287960000000001</v>
      </c>
      <c r="M67" s="66">
        <v>0.33477570000000001</v>
      </c>
      <c r="N67" s="66">
        <v>0.1483679</v>
      </c>
      <c r="O67" s="66">
        <v>0.1483679</v>
      </c>
    </row>
    <row r="68" spans="1:16" customFormat="1" ht="16" customHeight="1">
      <c r="A68" s="109"/>
      <c r="B68" s="112"/>
      <c r="C68" s="25" t="s">
        <v>25</v>
      </c>
      <c r="D68" s="66">
        <v>8.2880800000000004E-2</v>
      </c>
      <c r="E68" s="66">
        <v>8.2880800000000004E-2</v>
      </c>
      <c r="F68" s="66">
        <v>0.1102829</v>
      </c>
      <c r="G68" s="66">
        <v>0.1102829</v>
      </c>
      <c r="H68" s="66">
        <v>0.31601990000000002</v>
      </c>
      <c r="I68" s="66">
        <v>0.14166300000000001</v>
      </c>
      <c r="J68" s="66">
        <v>-0.21193819999999999</v>
      </c>
      <c r="K68" s="64">
        <v>0.17044699999999999</v>
      </c>
      <c r="L68" s="66">
        <v>0.26929170000000002</v>
      </c>
      <c r="M68" s="66">
        <v>0.63791160000000002</v>
      </c>
      <c r="N68" s="66">
        <v>0.11691360000000001</v>
      </c>
      <c r="O68" s="66">
        <v>0.11691360000000001</v>
      </c>
      <c r="P68" s="97"/>
    </row>
    <row r="69" spans="1:16" customFormat="1" ht="16" customHeight="1">
      <c r="A69" s="109"/>
      <c r="B69" s="112"/>
      <c r="C69" s="25" t="s">
        <v>26</v>
      </c>
      <c r="D69" s="66">
        <v>7.1929699999999999E-2</v>
      </c>
      <c r="E69" s="66">
        <v>7.1929699999999999E-2</v>
      </c>
      <c r="F69" s="66">
        <v>0.1075052</v>
      </c>
      <c r="G69" s="66">
        <v>0.1075052</v>
      </c>
      <c r="H69" s="66">
        <v>0.36436030000000003</v>
      </c>
      <c r="I69" s="66">
        <v>8.59872E-2</v>
      </c>
      <c r="J69" s="66">
        <v>-0.10736</v>
      </c>
      <c r="K69" s="64">
        <v>0.1054504</v>
      </c>
      <c r="L69" s="66">
        <v>0.31045780000000001</v>
      </c>
      <c r="M69" s="66">
        <v>0.53116629999999998</v>
      </c>
      <c r="N69" s="66">
        <v>0.11329690000000001</v>
      </c>
      <c r="O69" s="66">
        <v>0.11329690000000001</v>
      </c>
    </row>
    <row r="70" spans="1:16" customFormat="1" ht="16" customHeight="1">
      <c r="A70" s="109"/>
      <c r="B70" s="112"/>
      <c r="C70" s="25" t="s">
        <v>27</v>
      </c>
      <c r="D70" s="66">
        <v>0.68924629999999998</v>
      </c>
      <c r="E70" s="66">
        <v>0.68924629999999998</v>
      </c>
      <c r="F70" s="66">
        <v>1.7082040000000001</v>
      </c>
      <c r="G70" s="66">
        <v>1.7082040000000001</v>
      </c>
      <c r="H70" s="66">
        <v>3.7989850000000001</v>
      </c>
      <c r="I70" s="66">
        <v>2.9648940000000001</v>
      </c>
      <c r="J70" s="66">
        <v>2.6096400000000002</v>
      </c>
      <c r="K70" s="64">
        <v>2.9853010000000002</v>
      </c>
      <c r="L70" s="66">
        <v>3.3211620000000002</v>
      </c>
      <c r="M70" s="66">
        <v>4.8184699999999996</v>
      </c>
      <c r="N70" s="66">
        <v>1.75397</v>
      </c>
      <c r="O70" s="66">
        <v>1.75397</v>
      </c>
    </row>
    <row r="71" spans="1:16" customFormat="1" ht="16" customHeight="1">
      <c r="A71" s="110"/>
      <c r="B71" s="113"/>
      <c r="C71" s="25" t="s">
        <v>19</v>
      </c>
      <c r="D71" s="67">
        <f>SUM(D63:D70)</f>
        <v>2.3361662000000001</v>
      </c>
      <c r="E71" s="67">
        <f t="shared" ref="E71:O71" si="8">SUM(E63:E70)</f>
        <v>2.3361662000000001</v>
      </c>
      <c r="F71" s="67">
        <f t="shared" si="8"/>
        <v>4.5756116999999996</v>
      </c>
      <c r="G71" s="67">
        <f>SUM(G63:G70)</f>
        <v>4.5756116999999996</v>
      </c>
      <c r="H71" s="67">
        <f t="shared" si="8"/>
        <v>10.381402</v>
      </c>
      <c r="I71" s="67">
        <f t="shared" si="8"/>
        <v>7.9452266000000007</v>
      </c>
      <c r="J71" s="67">
        <f t="shared" si="8"/>
        <v>6.7529553999999994</v>
      </c>
      <c r="K71" s="70">
        <f t="shared" si="8"/>
        <v>8.1290295999999991</v>
      </c>
      <c r="L71" s="67">
        <f t="shared" si="8"/>
        <v>9.0012681000000008</v>
      </c>
      <c r="M71" s="67">
        <f t="shared" si="8"/>
        <v>12.697458899999999</v>
      </c>
      <c r="N71" s="67">
        <f t="shared" si="8"/>
        <v>4.7147314999999992</v>
      </c>
      <c r="O71" s="67">
        <f t="shared" si="8"/>
        <v>4.7147314999999992</v>
      </c>
    </row>
    <row r="72" spans="1:16" customFormat="1" ht="16" customHeight="1">
      <c r="A72" s="120" t="s">
        <v>16</v>
      </c>
      <c r="B72" s="123" t="s">
        <v>36</v>
      </c>
      <c r="C72" s="28" t="s">
        <v>20</v>
      </c>
      <c r="D72" s="85">
        <v>7.5991988182067871</v>
      </c>
      <c r="E72" s="85">
        <v>7.1498532295227051</v>
      </c>
      <c r="F72" s="85">
        <v>6.7692141532897949</v>
      </c>
      <c r="G72" s="85">
        <v>6.9908995628356934</v>
      </c>
      <c r="H72" s="85">
        <v>12.039088249206543</v>
      </c>
      <c r="I72" s="85">
        <v>23.824710845947266</v>
      </c>
      <c r="J72" s="85">
        <v>28.976295471191406</v>
      </c>
      <c r="K72" s="52">
        <v>28.856435775756836</v>
      </c>
      <c r="L72" s="85">
        <v>33.206851959228516</v>
      </c>
      <c r="M72" s="85">
        <v>18.36561393737793</v>
      </c>
      <c r="N72" s="85">
        <v>18.48114013671875</v>
      </c>
      <c r="O72" s="85">
        <v>21.673274993896484</v>
      </c>
    </row>
    <row r="73" spans="1:16" customFormat="1" ht="16" customHeight="1">
      <c r="A73" s="121"/>
      <c r="B73" s="124"/>
      <c r="C73" s="28" t="s">
        <v>21</v>
      </c>
      <c r="D73" s="63">
        <v>0.13284766674041748</v>
      </c>
      <c r="E73" s="63">
        <v>0.12607289850711823</v>
      </c>
      <c r="F73" s="63">
        <v>0.11814393103122711</v>
      </c>
      <c r="G73" s="63">
        <v>0.11045416444540024</v>
      </c>
      <c r="H73" s="63">
        <v>0.23605929315090179</v>
      </c>
      <c r="I73" s="63">
        <v>0.6267857551574707</v>
      </c>
      <c r="J73" s="63">
        <v>0.68095171451568604</v>
      </c>
      <c r="K73" s="64">
        <v>0.65512984991073608</v>
      </c>
      <c r="L73" s="63">
        <v>0.59767389297485352</v>
      </c>
      <c r="M73" s="63">
        <v>0.21464289724826813</v>
      </c>
      <c r="N73" s="63">
        <v>1.6787542104721069</v>
      </c>
      <c r="O73" s="63">
        <v>2.0288360118865967</v>
      </c>
    </row>
    <row r="74" spans="1:16" customFormat="1" ht="16" customHeight="1">
      <c r="A74" s="121"/>
      <c r="B74" s="124"/>
      <c r="C74" s="28" t="s">
        <v>22</v>
      </c>
      <c r="D74" s="63">
        <v>8.9533831924200058E-3</v>
      </c>
      <c r="E74" s="63">
        <v>8.6370911449193954E-3</v>
      </c>
      <c r="F74" s="63">
        <v>8.3078043535351753E-3</v>
      </c>
      <c r="G74" s="63">
        <v>5.9932880103588104E-3</v>
      </c>
      <c r="H74" s="63">
        <v>4.8894393257796764E-3</v>
      </c>
      <c r="I74" s="63">
        <v>0.25851085782051086</v>
      </c>
      <c r="J74" s="63">
        <v>0.25384607911109924</v>
      </c>
      <c r="K74" s="64">
        <v>0.26338285207748413</v>
      </c>
      <c r="L74" s="63">
        <v>0.26621177792549133</v>
      </c>
      <c r="M74" s="63">
        <v>6.0365520417690277E-2</v>
      </c>
      <c r="N74" s="63">
        <v>6.8933084607124329E-2</v>
      </c>
      <c r="O74" s="63">
        <v>7.0040404796600342E-2</v>
      </c>
    </row>
    <row r="75" spans="1:16" customFormat="1" ht="16" customHeight="1">
      <c r="A75" s="121"/>
      <c r="B75" s="124"/>
      <c r="C75" s="28" t="s">
        <v>23</v>
      </c>
      <c r="D75" s="63">
        <v>3.1056711450219154E-2</v>
      </c>
      <c r="E75" s="63">
        <v>2.9626963660120964E-2</v>
      </c>
      <c r="F75" s="63">
        <v>2.8476666659116745E-2</v>
      </c>
      <c r="G75" s="63">
        <v>3.0462147668004036E-2</v>
      </c>
      <c r="H75" s="63">
        <v>6.5088436007499695E-2</v>
      </c>
      <c r="I75" s="63">
        <v>0.17991338670253754</v>
      </c>
      <c r="J75" s="63">
        <v>0.19166570901870728</v>
      </c>
      <c r="K75" s="64">
        <v>0.19357556104660034</v>
      </c>
      <c r="L75" s="63">
        <v>0.17464388906955719</v>
      </c>
      <c r="M75" s="63">
        <v>6.2157608568668365E-2</v>
      </c>
      <c r="N75" s="63">
        <v>0.48925334215164185</v>
      </c>
      <c r="O75" s="63">
        <v>0.5865929126739502</v>
      </c>
    </row>
    <row r="76" spans="1:16" customFormat="1">
      <c r="A76" s="121"/>
      <c r="B76" s="124"/>
      <c r="C76" s="28" t="s">
        <v>24</v>
      </c>
      <c r="D76" s="63">
        <v>0.27464231848716736</v>
      </c>
      <c r="E76" s="63">
        <v>0.26224029064178467</v>
      </c>
      <c r="F76" s="63">
        <v>2.0769734382629395</v>
      </c>
      <c r="G76" s="63">
        <v>2.638601541519165</v>
      </c>
      <c r="H76" s="63">
        <v>2.9818549156188965</v>
      </c>
      <c r="I76" s="63">
        <v>5.8180208206176758</v>
      </c>
      <c r="J76" s="63">
        <v>5.9868335723876953</v>
      </c>
      <c r="K76" s="64">
        <v>5.7059345245361328</v>
      </c>
      <c r="L76" s="63">
        <v>5.7799572944641113</v>
      </c>
      <c r="M76" s="63">
        <v>3.1524577140808105</v>
      </c>
      <c r="N76" s="63">
        <v>3.690441370010376</v>
      </c>
      <c r="O76" s="63">
        <v>4.2463021278381348</v>
      </c>
    </row>
    <row r="77" spans="1:16" customFormat="1">
      <c r="A77" s="121"/>
      <c r="B77" s="124"/>
      <c r="C77" s="28" t="s">
        <v>25</v>
      </c>
      <c r="D77" s="63">
        <v>0.21734906733036041</v>
      </c>
      <c r="E77" s="63">
        <v>0.21588428318500519</v>
      </c>
      <c r="F77" s="63">
        <v>0.21142411231994629</v>
      </c>
      <c r="G77" s="63">
        <v>0.17064614593982697</v>
      </c>
      <c r="H77" s="63">
        <v>0.31573298573493958</v>
      </c>
      <c r="I77" s="63">
        <v>0.89101225137710571</v>
      </c>
      <c r="J77" s="63">
        <v>0.92354446649551392</v>
      </c>
      <c r="K77" s="64">
        <v>0.92028099298477173</v>
      </c>
      <c r="L77" s="63">
        <v>0.85034298896789551</v>
      </c>
      <c r="M77" s="63">
        <v>2.62107253074646</v>
      </c>
      <c r="N77" s="63">
        <v>2.451171875</v>
      </c>
      <c r="O77" s="63">
        <v>2.8902606964111328</v>
      </c>
    </row>
    <row r="78" spans="1:16" customFormat="1">
      <c r="A78" s="121"/>
      <c r="B78" s="124"/>
      <c r="C78" s="28" t="s">
        <v>26</v>
      </c>
      <c r="D78" s="63">
        <v>6.3007503747940063E-2</v>
      </c>
      <c r="E78" s="63">
        <v>6.1033613979816437E-2</v>
      </c>
      <c r="F78" s="63">
        <v>5.9236064553260803E-2</v>
      </c>
      <c r="G78" s="63">
        <v>4.6091407537460327E-2</v>
      </c>
      <c r="H78" s="63">
        <v>8.8981136679649353E-2</v>
      </c>
      <c r="I78" s="63">
        <v>0.22261078655719757</v>
      </c>
      <c r="J78" s="63">
        <v>0.23982734978199005</v>
      </c>
      <c r="K78" s="64">
        <v>0.22826141119003296</v>
      </c>
      <c r="L78" s="63">
        <v>0.21599474549293518</v>
      </c>
      <c r="M78" s="63">
        <v>0.17888395488262177</v>
      </c>
      <c r="N78" s="63">
        <v>0.70452910661697388</v>
      </c>
      <c r="O78" s="63">
        <v>0.84532958269119263</v>
      </c>
    </row>
    <row r="79" spans="1:16" customFormat="1" ht="16" customHeight="1">
      <c r="A79" s="121"/>
      <c r="B79" s="124"/>
      <c r="C79" s="28" t="s">
        <v>27</v>
      </c>
      <c r="D79" s="63">
        <v>0.26848262548446655</v>
      </c>
      <c r="E79" s="63">
        <v>0.26193633675575256</v>
      </c>
      <c r="F79" s="63">
        <v>0.26369908452033997</v>
      </c>
      <c r="G79" s="63">
        <v>0.47907432913780212</v>
      </c>
      <c r="H79" s="63">
        <v>0.57922673225402832</v>
      </c>
      <c r="I79" s="63">
        <v>1.6779475212097168</v>
      </c>
      <c r="J79" s="63">
        <v>1.8931820392608643</v>
      </c>
      <c r="K79" s="64">
        <v>1.8270076513290405</v>
      </c>
      <c r="L79" s="63">
        <v>1.7733086347579956</v>
      </c>
      <c r="M79" s="63">
        <v>1.437451958656311</v>
      </c>
      <c r="N79" s="63">
        <v>1.8712054491043091</v>
      </c>
      <c r="O79" s="63">
        <v>2.1895890235900879</v>
      </c>
    </row>
    <row r="80" spans="1:16" customFormat="1" ht="16" customHeight="1">
      <c r="A80" s="122"/>
      <c r="B80" s="125"/>
      <c r="C80" s="28" t="s">
        <v>19</v>
      </c>
      <c r="D80" s="65">
        <v>9</v>
      </c>
      <c r="E80" s="65">
        <v>8</v>
      </c>
      <c r="F80" s="65">
        <v>10</v>
      </c>
      <c r="G80" s="65">
        <v>10</v>
      </c>
      <c r="H80" s="65">
        <v>16</v>
      </c>
      <c r="I80" s="65">
        <v>33</v>
      </c>
      <c r="J80" s="65">
        <v>39</v>
      </c>
      <c r="K80" s="70">
        <v>39</v>
      </c>
      <c r="L80" s="65">
        <v>43</v>
      </c>
      <c r="M80" s="65">
        <v>26</v>
      </c>
      <c r="N80" s="65">
        <v>29</v>
      </c>
      <c r="O80" s="65">
        <v>35</v>
      </c>
    </row>
    <row r="81" spans="1:15" customFormat="1" ht="16" customHeight="1">
      <c r="A81" s="108" t="s">
        <v>38</v>
      </c>
      <c r="B81" s="111" t="s">
        <v>36</v>
      </c>
      <c r="C81" s="25" t="s">
        <v>20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52">
        <v>0</v>
      </c>
      <c r="L81" s="80">
        <v>0</v>
      </c>
      <c r="M81" s="80">
        <v>0</v>
      </c>
      <c r="N81" s="80">
        <v>0</v>
      </c>
      <c r="O81" s="80">
        <v>0</v>
      </c>
    </row>
    <row r="82" spans="1:15" customFormat="1" ht="16" customHeight="1">
      <c r="A82" s="109"/>
      <c r="B82" s="112"/>
      <c r="C82" s="25" t="s">
        <v>21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52">
        <v>0</v>
      </c>
      <c r="L82" s="80">
        <v>0</v>
      </c>
      <c r="M82" s="80">
        <v>0</v>
      </c>
      <c r="N82" s="80">
        <v>0</v>
      </c>
      <c r="O82" s="80">
        <v>0</v>
      </c>
    </row>
    <row r="83" spans="1:15" customFormat="1" ht="16" customHeight="1">
      <c r="A83" s="109"/>
      <c r="B83" s="112"/>
      <c r="C83" s="25" t="s">
        <v>22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52">
        <v>0</v>
      </c>
      <c r="L83" s="80">
        <v>0</v>
      </c>
      <c r="M83" s="80">
        <v>0</v>
      </c>
      <c r="N83" s="80">
        <v>0</v>
      </c>
      <c r="O83" s="80">
        <v>0</v>
      </c>
    </row>
    <row r="84" spans="1:15" customFormat="1" ht="16" customHeight="1">
      <c r="A84" s="109"/>
      <c r="B84" s="112"/>
      <c r="C84" s="25" t="s">
        <v>23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52">
        <v>0</v>
      </c>
      <c r="L84" s="80">
        <v>0</v>
      </c>
      <c r="M84" s="80">
        <v>0</v>
      </c>
      <c r="N84" s="80">
        <v>0</v>
      </c>
      <c r="O84" s="80">
        <v>0</v>
      </c>
    </row>
    <row r="85" spans="1:15" customFormat="1">
      <c r="A85" s="109"/>
      <c r="B85" s="112"/>
      <c r="C85" s="25" t="s">
        <v>24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52">
        <v>0</v>
      </c>
      <c r="L85" s="80">
        <v>0</v>
      </c>
      <c r="M85" s="80">
        <v>0</v>
      </c>
      <c r="N85" s="80">
        <v>0</v>
      </c>
      <c r="O85" s="80">
        <v>0</v>
      </c>
    </row>
    <row r="86" spans="1:15" customFormat="1" ht="15" customHeight="1">
      <c r="A86" s="109"/>
      <c r="B86" s="112"/>
      <c r="C86" s="25" t="s">
        <v>25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52">
        <v>0</v>
      </c>
      <c r="L86" s="80">
        <v>0</v>
      </c>
      <c r="M86" s="80">
        <v>0</v>
      </c>
      <c r="N86" s="80">
        <v>0</v>
      </c>
      <c r="O86" s="80">
        <v>0</v>
      </c>
    </row>
    <row r="87" spans="1:15" customFormat="1" ht="15" customHeight="1">
      <c r="A87" s="109"/>
      <c r="B87" s="112"/>
      <c r="C87" s="25" t="s">
        <v>26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52">
        <v>0</v>
      </c>
      <c r="L87" s="80">
        <v>0</v>
      </c>
      <c r="M87" s="80">
        <v>0</v>
      </c>
      <c r="N87" s="80">
        <v>0</v>
      </c>
      <c r="O87" s="80">
        <v>0</v>
      </c>
    </row>
    <row r="88" spans="1:15" customFormat="1" ht="15" customHeight="1">
      <c r="A88" s="109"/>
      <c r="B88" s="112"/>
      <c r="C88" s="25" t="s">
        <v>27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52">
        <v>0</v>
      </c>
      <c r="L88" s="80">
        <v>0</v>
      </c>
      <c r="M88" s="80">
        <v>0</v>
      </c>
      <c r="N88" s="80">
        <v>0</v>
      </c>
      <c r="O88" s="80">
        <v>0</v>
      </c>
    </row>
    <row r="89" spans="1:15" s="53" customFormat="1" ht="15" customHeight="1">
      <c r="A89" s="110"/>
      <c r="B89" s="113"/>
      <c r="C89" s="25" t="s">
        <v>19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91">
        <v>0</v>
      </c>
      <c r="L89" s="86">
        <v>0</v>
      </c>
      <c r="M89" s="86">
        <v>0</v>
      </c>
      <c r="N89" s="86">
        <v>0</v>
      </c>
      <c r="O89" s="86">
        <v>0</v>
      </c>
    </row>
    <row r="90" spans="1:15" customFormat="1" ht="15" customHeight="1">
      <c r="A90" s="114" t="s">
        <v>28</v>
      </c>
      <c r="B90" s="115"/>
      <c r="C90" s="29" t="s">
        <v>20</v>
      </c>
      <c r="D90" s="81">
        <f>SUM(D54,D63,D72,D81)</f>
        <v>8.7060683182067873</v>
      </c>
      <c r="E90" s="81">
        <f t="shared" ref="E90:O90" si="9">SUM(E54,E63,E72,E81)</f>
        <v>8.2567227295227053</v>
      </c>
      <c r="F90" s="81">
        <f t="shared" si="9"/>
        <v>8.3257631532897953</v>
      </c>
      <c r="G90" s="81">
        <f t="shared" si="9"/>
        <v>8.6554885628356928</v>
      </c>
      <c r="H90" s="81">
        <f t="shared" si="9"/>
        <v>15.318585249206542</v>
      </c>
      <c r="I90" s="81">
        <f t="shared" si="9"/>
        <v>27.058344845947268</v>
      </c>
      <c r="J90" s="81">
        <f t="shared" si="9"/>
        <v>32.218986471191407</v>
      </c>
      <c r="K90" s="52">
        <f t="shared" si="9"/>
        <v>32.072957775756834</v>
      </c>
      <c r="L90" s="81">
        <f t="shared" si="9"/>
        <v>36.435726959228518</v>
      </c>
      <c r="M90" s="81">
        <f t="shared" si="9"/>
        <v>21.774343937377928</v>
      </c>
      <c r="N90" s="81">
        <f t="shared" si="9"/>
        <v>20.08060613671875</v>
      </c>
      <c r="O90" s="81">
        <f t="shared" si="9"/>
        <v>23.272740993896484</v>
      </c>
    </row>
    <row r="91" spans="1:15" customFormat="1" ht="15" customHeight="1">
      <c r="A91" s="116"/>
      <c r="B91" s="117"/>
      <c r="C91" s="30" t="s">
        <v>21</v>
      </c>
      <c r="D91" s="81">
        <f t="shared" ref="D91:O91" si="10">SUM(D55,D64,D73,D82)</f>
        <v>0.65163896674041744</v>
      </c>
      <c r="E91" s="81">
        <f t="shared" si="10"/>
        <v>0.64486419850711818</v>
      </c>
      <c r="F91" s="81">
        <f t="shared" si="10"/>
        <v>1.0920581310312272</v>
      </c>
      <c r="G91" s="81">
        <f t="shared" si="10"/>
        <v>1.9477483644454003</v>
      </c>
      <c r="H91" s="81">
        <f t="shared" si="10"/>
        <v>3.3875942931509018</v>
      </c>
      <c r="I91" s="81">
        <f t="shared" si="10"/>
        <v>3.4052297551574706</v>
      </c>
      <c r="J91" s="81">
        <f t="shared" si="10"/>
        <v>3.3596646145156859</v>
      </c>
      <c r="K91" s="52">
        <f t="shared" si="10"/>
        <v>3.5706668499107361</v>
      </c>
      <c r="L91" s="81">
        <f t="shared" si="10"/>
        <v>3.5734808929748532</v>
      </c>
      <c r="M91" s="81">
        <f t="shared" si="10"/>
        <v>3.5645208972482685</v>
      </c>
      <c r="N91" s="81">
        <f t="shared" si="10"/>
        <v>2.673946910472107</v>
      </c>
      <c r="O91" s="81">
        <f t="shared" si="10"/>
        <v>3.0240287118865967</v>
      </c>
    </row>
    <row r="92" spans="1:15" customFormat="1" ht="15" customHeight="1">
      <c r="A92" s="116"/>
      <c r="B92" s="117"/>
      <c r="C92" s="29" t="s">
        <v>22</v>
      </c>
      <c r="D92" s="81">
        <f t="shared" ref="D92:O92" si="11">SUM(D56,D65,D74,D83)</f>
        <v>7.8646831924200061E-3</v>
      </c>
      <c r="E92" s="81">
        <f t="shared" si="11"/>
        <v>7.5483911449193957E-3</v>
      </c>
      <c r="F92" s="81">
        <f t="shared" si="11"/>
        <v>1.8391904353535174E-2</v>
      </c>
      <c r="G92" s="81">
        <f t="shared" si="11"/>
        <v>1.7797388010358808E-2</v>
      </c>
      <c r="H92" s="81">
        <f t="shared" si="11"/>
        <v>3.0106639325779679E-2</v>
      </c>
      <c r="I92" s="81">
        <f t="shared" si="11"/>
        <v>0.28499605782051085</v>
      </c>
      <c r="J92" s="81">
        <f t="shared" si="11"/>
        <v>0.27899577911109924</v>
      </c>
      <c r="K92" s="52">
        <f t="shared" si="11"/>
        <v>0.28801855207748411</v>
      </c>
      <c r="L92" s="81">
        <f t="shared" si="11"/>
        <v>0.29081837792549131</v>
      </c>
      <c r="M92" s="81">
        <f t="shared" si="11"/>
        <v>8.5980820417690285E-2</v>
      </c>
      <c r="N92" s="81">
        <f t="shared" si="11"/>
        <v>7.9141584607124324E-2</v>
      </c>
      <c r="O92" s="81">
        <f t="shared" si="11"/>
        <v>8.0248904796600337E-2</v>
      </c>
    </row>
    <row r="93" spans="1:15" customFormat="1" ht="15" customHeight="1">
      <c r="A93" s="116"/>
      <c r="B93" s="117"/>
      <c r="C93" s="29" t="s">
        <v>23</v>
      </c>
      <c r="D93" s="81">
        <f t="shared" ref="D93:O93" si="12">SUM(D57,D66,D75,D84)</f>
        <v>0.37813341145021917</v>
      </c>
      <c r="E93" s="81">
        <f t="shared" si="12"/>
        <v>0.37670366366012098</v>
      </c>
      <c r="F93" s="81">
        <f t="shared" si="12"/>
        <v>0.58179906665911674</v>
      </c>
      <c r="G93" s="81">
        <f t="shared" si="12"/>
        <v>0.95582454766800407</v>
      </c>
      <c r="H93" s="81">
        <f t="shared" si="12"/>
        <v>1.5626350360074999</v>
      </c>
      <c r="I93" s="81">
        <f t="shared" si="12"/>
        <v>1.6520674867025376</v>
      </c>
      <c r="J93" s="81">
        <f t="shared" si="12"/>
        <v>1.6350963090187074</v>
      </c>
      <c r="K93" s="52">
        <f t="shared" si="12"/>
        <v>1.6545086610466004</v>
      </c>
      <c r="L93" s="81">
        <f t="shared" si="12"/>
        <v>1.6224362890695572</v>
      </c>
      <c r="M93" s="81">
        <f t="shared" si="12"/>
        <v>1.5402256085686685</v>
      </c>
      <c r="N93" s="81">
        <f t="shared" si="12"/>
        <v>1.0559292421516417</v>
      </c>
      <c r="O93" s="81">
        <f t="shared" si="12"/>
        <v>1.1532688126739501</v>
      </c>
    </row>
    <row r="94" spans="1:15" customFormat="1" ht="15" customHeight="1">
      <c r="A94" s="116"/>
      <c r="B94" s="117"/>
      <c r="C94" s="29" t="s">
        <v>24</v>
      </c>
      <c r="D94" s="81">
        <f t="shared" ref="D94:O94" si="13">SUM(D58,D67,D76,D85)</f>
        <v>0.45866291848716734</v>
      </c>
      <c r="E94" s="81">
        <f t="shared" si="13"/>
        <v>0.44626089064178465</v>
      </c>
      <c r="F94" s="81">
        <f t="shared" si="13"/>
        <v>2.2962833382629393</v>
      </c>
      <c r="G94" s="81">
        <f t="shared" si="13"/>
        <v>2.868231441519165</v>
      </c>
      <c r="H94" s="81">
        <f t="shared" si="13"/>
        <v>3.4353239156188966</v>
      </c>
      <c r="I94" s="81">
        <f t="shared" si="13"/>
        <v>6.2914499206176755</v>
      </c>
      <c r="J94" s="81">
        <f t="shared" si="13"/>
        <v>6.4674109723876949</v>
      </c>
      <c r="K94" s="52">
        <f t="shared" si="13"/>
        <v>6.1802459245361332</v>
      </c>
      <c r="L94" s="81">
        <f t="shared" si="13"/>
        <v>6.2557248944641115</v>
      </c>
      <c r="M94" s="81">
        <f t="shared" si="13"/>
        <v>3.6008854140808104</v>
      </c>
      <c r="N94" s="81">
        <f t="shared" si="13"/>
        <v>3.913009270010376</v>
      </c>
      <c r="O94" s="81">
        <f t="shared" si="13"/>
        <v>4.4688700278381344</v>
      </c>
    </row>
    <row r="95" spans="1:15" customFormat="1" ht="14" customHeight="1">
      <c r="A95" s="116"/>
      <c r="B95" s="117"/>
      <c r="C95" s="29" t="s">
        <v>25</v>
      </c>
      <c r="D95" s="81">
        <f t="shared" ref="D95:N95" si="14">SUM(D59,D68,D77,D86)</f>
        <v>0.66342986733036047</v>
      </c>
      <c r="E95" s="81">
        <f t="shared" si="14"/>
        <v>0.66196508318500524</v>
      </c>
      <c r="F95" s="81">
        <f t="shared" si="14"/>
        <v>0.68490701231994633</v>
      </c>
      <c r="G95" s="81">
        <f t="shared" si="14"/>
        <v>0.73850904593982691</v>
      </c>
      <c r="H95" s="81">
        <f t="shared" si="14"/>
        <v>1.2903128857349397</v>
      </c>
      <c r="I95" s="81">
        <f t="shared" si="14"/>
        <v>1.9559512513771058</v>
      </c>
      <c r="J95" s="81">
        <f t="shared" si="14"/>
        <v>1.6908902664955141</v>
      </c>
      <c r="K95" s="52">
        <f t="shared" si="14"/>
        <v>1.9935199929847718</v>
      </c>
      <c r="L95" s="81">
        <f t="shared" si="14"/>
        <v>1.9416586889678955</v>
      </c>
      <c r="M95" s="81">
        <f t="shared" si="14"/>
        <v>3.6478321307464601</v>
      </c>
      <c r="N95" s="81">
        <f t="shared" si="14"/>
        <v>2.9312854750000001</v>
      </c>
      <c r="O95" s="81">
        <f>SUM(O59,O68,O77,O86)</f>
        <v>3.370374296411133</v>
      </c>
    </row>
    <row r="96" spans="1:15" customFormat="1" ht="14" customHeight="1">
      <c r="A96" s="116"/>
      <c r="B96" s="117"/>
      <c r="C96" s="29" t="s">
        <v>26</v>
      </c>
      <c r="D96" s="81">
        <f t="shared" ref="D96:O96" si="15">SUM(D60,D69,D78,D87)</f>
        <v>0.35703720374794007</v>
      </c>
      <c r="E96" s="81">
        <f t="shared" si="15"/>
        <v>0.35506331397981644</v>
      </c>
      <c r="F96" s="81">
        <f t="shared" si="15"/>
        <v>0.38884126455326079</v>
      </c>
      <c r="G96" s="81">
        <f t="shared" si="15"/>
        <v>0.48467660753746034</v>
      </c>
      <c r="H96" s="81">
        <f t="shared" si="15"/>
        <v>0.98281343667964949</v>
      </c>
      <c r="I96" s="81">
        <f t="shared" si="15"/>
        <v>1.0211779865571975</v>
      </c>
      <c r="J96" s="81">
        <f t="shared" si="15"/>
        <v>0.91605534978198999</v>
      </c>
      <c r="K96" s="52">
        <f t="shared" si="15"/>
        <v>1.0445358111900329</v>
      </c>
      <c r="L96" s="81">
        <f t="shared" si="15"/>
        <v>1.1952445454929352</v>
      </c>
      <c r="M96" s="81">
        <f t="shared" si="15"/>
        <v>1.0559542548826217</v>
      </c>
      <c r="N96" s="81">
        <f t="shared" si="15"/>
        <v>1.039926006616974</v>
      </c>
      <c r="O96" s="81">
        <f t="shared" si="15"/>
        <v>1.1807264826911927</v>
      </c>
    </row>
    <row r="97" spans="1:15" customFormat="1" ht="19" customHeight="1">
      <c r="A97" s="116"/>
      <c r="B97" s="117"/>
      <c r="C97" s="29" t="s">
        <v>27</v>
      </c>
      <c r="D97" s="81">
        <f t="shared" ref="D97:O97" si="16">SUM(D61,D70,D79,D88)</f>
        <v>1.4533361729645935</v>
      </c>
      <c r="E97" s="81">
        <f t="shared" si="16"/>
        <v>1.4467898842358795</v>
      </c>
      <c r="F97" s="81">
        <f t="shared" si="16"/>
        <v>2.467510332000467</v>
      </c>
      <c r="G97" s="81">
        <f t="shared" si="16"/>
        <v>2.9772410725308371</v>
      </c>
      <c r="H97" s="81">
        <f t="shared" si="16"/>
        <v>5.5304152889698681</v>
      </c>
      <c r="I97" s="81">
        <f t="shared" si="16"/>
        <v>6.2058172150567472</v>
      </c>
      <c r="J97" s="81">
        <f t="shared" si="16"/>
        <v>6.1627608213803544</v>
      </c>
      <c r="K97" s="52">
        <f t="shared" si="16"/>
        <v>6.3489602831081502</v>
      </c>
      <c r="L97" s="81">
        <f t="shared" si="16"/>
        <v>6.5096714885640159</v>
      </c>
      <c r="M97" s="81">
        <f t="shared" si="16"/>
        <v>6.9997108996591919</v>
      </c>
      <c r="N97" s="81">
        <f t="shared" si="16"/>
        <v>4.1207826965844365</v>
      </c>
      <c r="O97" s="81">
        <f t="shared" si="16"/>
        <v>4.4391662710702153</v>
      </c>
    </row>
    <row r="98" spans="1:15" customFormat="1">
      <c r="A98" s="118"/>
      <c r="B98" s="119"/>
      <c r="C98" s="29" t="s">
        <v>19</v>
      </c>
      <c r="D98" s="93">
        <f t="shared" ref="D98:N98" si="17">SUM(D62,D71,D80,D89)</f>
        <v>13.080633447480128</v>
      </c>
      <c r="E98" s="93">
        <f t="shared" si="17"/>
        <v>12.080633447480128</v>
      </c>
      <c r="F98" s="93">
        <f t="shared" si="17"/>
        <v>16.320078947480127</v>
      </c>
      <c r="G98" s="93">
        <f t="shared" si="17"/>
        <v>18.173294443393033</v>
      </c>
      <c r="H98" s="93">
        <f t="shared" si="17"/>
        <v>31.22686555671584</v>
      </c>
      <c r="I98" s="93">
        <f t="shared" si="17"/>
        <v>47.375522293847027</v>
      </c>
      <c r="J98" s="93">
        <f t="shared" si="17"/>
        <v>52.583714182119493</v>
      </c>
      <c r="K98" s="91">
        <f t="shared" si="17"/>
        <v>53.503405231779112</v>
      </c>
      <c r="L98" s="93">
        <f t="shared" si="17"/>
        <v>57.959776953806021</v>
      </c>
      <c r="M98" s="93">
        <f t="shared" si="17"/>
        <v>42.176807841002883</v>
      </c>
      <c r="N98" s="93">
        <f t="shared" si="17"/>
        <v>35.45919874748013</v>
      </c>
      <c r="O98" s="93">
        <f>SUM(O62,O71,O80,O89)</f>
        <v>41.45919874748013</v>
      </c>
    </row>
    <row r="99" spans="1:15" customFormat="1">
      <c r="A99" s="11"/>
      <c r="B99" s="40"/>
      <c r="C99" s="11"/>
      <c r="D99" s="79"/>
      <c r="E99" s="79"/>
      <c r="F99" s="79"/>
      <c r="G99" s="79"/>
      <c r="H99" s="79"/>
      <c r="I99" s="79"/>
      <c r="J99" s="79"/>
      <c r="K99" s="103"/>
      <c r="L99" s="79"/>
      <c r="M99" s="79"/>
      <c r="N99" s="79"/>
      <c r="O99" s="79"/>
    </row>
    <row r="100" spans="1:15" customFormat="1" ht="33" customHeight="1">
      <c r="A100" s="106" t="s">
        <v>5</v>
      </c>
      <c r="B100" s="107"/>
      <c r="C100" s="6"/>
      <c r="D100" s="78">
        <f t="shared" ref="D100:O100" si="18">SUM(D51,D98)</f>
        <v>199.28063344748011</v>
      </c>
      <c r="E100" s="78">
        <f t="shared" si="18"/>
        <v>212.81063344748011</v>
      </c>
      <c r="F100" s="78">
        <f t="shared" si="18"/>
        <v>232.31007894748012</v>
      </c>
      <c r="G100" s="78">
        <f t="shared" si="18"/>
        <v>246.18329444339304</v>
      </c>
      <c r="H100" s="78">
        <f t="shared" si="18"/>
        <v>315.87721381636675</v>
      </c>
      <c r="I100" s="78">
        <f t="shared" si="18"/>
        <v>352.32326665349791</v>
      </c>
      <c r="J100" s="83">
        <f t="shared" si="18"/>
        <v>371.47252170142133</v>
      </c>
      <c r="K100" s="84">
        <f>SUM(K51,K98)</f>
        <v>372.8824246510809</v>
      </c>
      <c r="L100" s="83">
        <f t="shared" si="18"/>
        <v>367.47457397310779</v>
      </c>
      <c r="M100" s="83">
        <f t="shared" si="18"/>
        <v>294.05121090065376</v>
      </c>
      <c r="N100" s="83">
        <f t="shared" si="18"/>
        <v>231.02919874748011</v>
      </c>
      <c r="O100" s="83">
        <f t="shared" si="18"/>
        <v>41.45919874748013</v>
      </c>
    </row>
    <row r="101" spans="1:15">
      <c r="A101" s="2"/>
      <c r="C101" s="2"/>
      <c r="K101" s="43"/>
    </row>
    <row r="102" spans="1:15">
      <c r="K102" s="43"/>
    </row>
    <row r="103" spans="1:15" ht="15" customHeight="1">
      <c r="K103" s="43"/>
    </row>
    <row r="104" spans="1:15">
      <c r="K104" s="43"/>
    </row>
    <row r="105" spans="1:15">
      <c r="K105" s="43"/>
    </row>
    <row r="106" spans="1:15">
      <c r="K106" s="43"/>
    </row>
    <row r="107" spans="1:15">
      <c r="K107" s="43"/>
    </row>
    <row r="108" spans="1:15">
      <c r="K108" s="43"/>
    </row>
    <row r="109" spans="1:15" ht="13" customHeight="1">
      <c r="K109" s="43"/>
    </row>
    <row r="110" spans="1:15">
      <c r="K110" s="43"/>
    </row>
    <row r="111" spans="1:15" ht="18" customHeight="1">
      <c r="K111" s="43"/>
    </row>
    <row r="112" spans="1:15" ht="16" customHeight="1">
      <c r="K112" s="43"/>
    </row>
    <row r="113" spans="11:11" ht="16" customHeight="1">
      <c r="K113" s="43"/>
    </row>
    <row r="114" spans="11:11">
      <c r="K114" s="43"/>
    </row>
    <row r="115" spans="11:11">
      <c r="K115" s="43"/>
    </row>
    <row r="116" spans="11:11">
      <c r="K116" s="43"/>
    </row>
    <row r="117" spans="11:11">
      <c r="K117" s="43"/>
    </row>
    <row r="118" spans="11:11">
      <c r="K118" s="43"/>
    </row>
    <row r="119" spans="11:11">
      <c r="K119" s="43"/>
    </row>
    <row r="120" spans="11:11">
      <c r="K120" s="43"/>
    </row>
    <row r="121" spans="11:11">
      <c r="K121" s="43"/>
    </row>
    <row r="122" spans="11:11">
      <c r="K122" s="43"/>
    </row>
    <row r="123" spans="11:11">
      <c r="K123" s="43"/>
    </row>
    <row r="124" spans="11:11" ht="15" customHeight="1">
      <c r="K124" s="43"/>
    </row>
    <row r="125" spans="11:11">
      <c r="K125" s="43"/>
    </row>
    <row r="126" spans="11:11">
      <c r="K126" s="43"/>
    </row>
    <row r="127" spans="11:11">
      <c r="K127" s="43"/>
    </row>
    <row r="128" spans="11:11">
      <c r="K128" s="43"/>
    </row>
    <row r="129" spans="11:11">
      <c r="K129" s="43"/>
    </row>
    <row r="130" spans="11:11" ht="13" customHeight="1">
      <c r="K130" s="43"/>
    </row>
    <row r="131" spans="11:11">
      <c r="K131" s="43"/>
    </row>
    <row r="132" spans="11:11" ht="24" customHeight="1">
      <c r="K132" s="43"/>
    </row>
    <row r="133" spans="11:11" ht="18" customHeight="1">
      <c r="K133" s="43"/>
    </row>
    <row r="134" spans="11:11" ht="17" customHeight="1">
      <c r="K134" s="43"/>
    </row>
    <row r="135" spans="11:11">
      <c r="K135" s="43"/>
    </row>
    <row r="136" spans="11:11">
      <c r="K136" s="43"/>
    </row>
    <row r="137" spans="11:11">
      <c r="K137" s="43"/>
    </row>
  </sheetData>
  <mergeCells count="25">
    <mergeCell ref="D45:O49"/>
    <mergeCell ref="A7:A15"/>
    <mergeCell ref="B7:B15"/>
    <mergeCell ref="A16:A24"/>
    <mergeCell ref="B16:B24"/>
    <mergeCell ref="A1:O1"/>
    <mergeCell ref="A2:O2"/>
    <mergeCell ref="A3:O3"/>
    <mergeCell ref="A4:O4"/>
    <mergeCell ref="D9:O13"/>
    <mergeCell ref="A25:A33"/>
    <mergeCell ref="A34:A42"/>
    <mergeCell ref="B34:B42"/>
    <mergeCell ref="B25:B33"/>
    <mergeCell ref="A43:B51"/>
    <mergeCell ref="A100:B100"/>
    <mergeCell ref="A81:A89"/>
    <mergeCell ref="B81:B89"/>
    <mergeCell ref="A90:B98"/>
    <mergeCell ref="A54:A62"/>
    <mergeCell ref="B54:B62"/>
    <mergeCell ref="A63:A71"/>
    <mergeCell ref="B63:B71"/>
    <mergeCell ref="A72:A80"/>
    <mergeCell ref="B72:B80"/>
  </mergeCells>
  <pageMargins left="0.75" right="0.75" top="1" bottom="1" header="0.5" footer="0.5"/>
  <pageSetup orientation="portrait" horizontalDpi="4294967292" verticalDpi="4294967292"/>
  <headerFooter>
    <oddHeader>&amp;RDemandResponseOIR-2013_DR_ED_124-Q01Atch01-CONF</oddHeader>
  </headerFooter>
  <ignoredErrors>
    <ignoredError sqref="B7 B16 B25 B34 B54 B63 B72 B81" numberStoredAsText="1"/>
    <ignoredError sqref="D62:O62 H24:M24" formulaRange="1"/>
    <ignoredError sqref="D50 D43:D44 E43:E44 E50 F43:F44 F50 G43:G44 G50 N43:N44 O43:O44 N50 H50:M50 O50:O51" emptyCellReference="1"/>
    <ignoredError sqref="N24:O24" formulaRange="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7"/>
  <sheetViews>
    <sheetView workbookViewId="0">
      <pane xSplit="3" ySplit="6" topLeftCell="D7" activePane="bottomRight" state="frozen"/>
      <selection activeCell="K1" sqref="K1"/>
      <selection pane="topRight" activeCell="K1" sqref="K1"/>
      <selection pane="bottomLeft" activeCell="K1" sqref="K1"/>
      <selection pane="bottomRight" activeCell="V45" sqref="V45"/>
    </sheetView>
  </sheetViews>
  <sheetFormatPr baseColWidth="10" defaultColWidth="11" defaultRowHeight="15" x14ac:dyDescent="0"/>
  <cols>
    <col min="1" max="1" width="45.1640625" customWidth="1"/>
    <col min="2" max="2" width="11" style="41" customWidth="1"/>
    <col min="3" max="3" width="26.33203125" bestFit="1" customWidth="1"/>
    <col min="4" max="4" width="9" bestFit="1" customWidth="1"/>
    <col min="5" max="7" width="7.6640625" bestFit="1" customWidth="1"/>
    <col min="8" max="8" width="8" bestFit="1" customWidth="1"/>
    <col min="9" max="9" width="7.6640625" bestFit="1" customWidth="1"/>
    <col min="10" max="10" width="7.33203125" style="42" bestFit="1" customWidth="1"/>
    <col min="11" max="11" width="8" style="44" bestFit="1" customWidth="1"/>
    <col min="12" max="12" width="7.83203125" style="42" bestFit="1" customWidth="1"/>
    <col min="13" max="13" width="7.5" style="42" bestFit="1" customWidth="1"/>
    <col min="14" max="14" width="8" style="42" bestFit="1" customWidth="1"/>
    <col min="15" max="15" width="7.83203125" style="42" bestFit="1" customWidth="1"/>
    <col min="16" max="16" width="2.6640625" style="42" customWidth="1"/>
    <col min="17" max="16384" width="11" style="42"/>
  </cols>
  <sheetData>
    <row r="1" spans="1:18" customFormat="1" ht="15" customHeight="1">
      <c r="A1" s="141" t="s">
        <v>45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8" customFormat="1">
      <c r="A2" s="156" t="s">
        <v>41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18" customFormat="1" ht="29" customHeight="1">
      <c r="A3" s="144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  <c r="Q3" t="s">
        <v>40</v>
      </c>
    </row>
    <row r="4" spans="1:18" customFormat="1" ht="16" customHeight="1">
      <c r="A4" s="144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Q4" s="94">
        <v>1.097</v>
      </c>
      <c r="R4" s="42"/>
    </row>
    <row r="5" spans="1:18" customFormat="1" ht="16" customHeight="1">
      <c r="A5" s="34"/>
      <c r="B5" s="3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8" customFormat="1" ht="16" customHeight="1">
      <c r="A6" s="15" t="s">
        <v>0</v>
      </c>
      <c r="B6" s="37" t="s">
        <v>18</v>
      </c>
      <c r="C6" s="22" t="s">
        <v>30</v>
      </c>
      <c r="D6" s="3">
        <v>44217</v>
      </c>
      <c r="E6" s="3">
        <v>44228</v>
      </c>
      <c r="F6" s="3">
        <v>44256</v>
      </c>
      <c r="G6" s="3">
        <v>44287</v>
      </c>
      <c r="H6" s="3">
        <v>44317</v>
      </c>
      <c r="I6" s="3">
        <v>44348</v>
      </c>
      <c r="J6" s="4">
        <v>44378</v>
      </c>
      <c r="K6" s="5">
        <v>44409</v>
      </c>
      <c r="L6" s="3">
        <v>44440</v>
      </c>
      <c r="M6" s="3">
        <v>44470</v>
      </c>
      <c r="N6" s="3">
        <v>44501</v>
      </c>
      <c r="O6" s="3">
        <v>44531</v>
      </c>
    </row>
    <row r="7" spans="1:18" s="46" customFormat="1" ht="16" customHeight="1">
      <c r="A7" s="126" t="s">
        <v>9</v>
      </c>
      <c r="B7" s="132" t="s">
        <v>36</v>
      </c>
      <c r="C7" s="12" t="s">
        <v>20</v>
      </c>
      <c r="D7" s="51">
        <f>$Q$4*'PG&amp;E 2021 DR Allocations'!D7</f>
        <v>10.244144120216369</v>
      </c>
      <c r="E7" s="51">
        <f>$Q$4*'PG&amp;E 2021 DR Allocations'!E7</f>
        <v>9.4232300000000002</v>
      </c>
      <c r="F7" s="51">
        <f>$Q$4*'PG&amp;E 2021 DR Allocations'!F7</f>
        <v>10.15822</v>
      </c>
      <c r="G7" s="51">
        <f>$Q$4*'PG&amp;E 2021 DR Allocations'!G7</f>
        <v>10.926120000000001</v>
      </c>
      <c r="H7" s="51">
        <f>$Q$4*'PG&amp;E 2021 DR Allocations'!H7</f>
        <v>11.540439999999998</v>
      </c>
      <c r="I7" s="51">
        <f>$Q$4*'PG&amp;E 2021 DR Allocations'!I7</f>
        <v>11.79275</v>
      </c>
      <c r="J7" s="51">
        <f>$Q$4*'PG&amp;E 2021 DR Allocations'!J7</f>
        <v>11.70499</v>
      </c>
      <c r="K7" s="52">
        <f>$Q$4*'PG&amp;E 2021 DR Allocations'!K7</f>
        <v>11.59529</v>
      </c>
      <c r="L7" s="51">
        <f>$Q$4*'PG&amp;E 2021 DR Allocations'!L7</f>
        <v>11.650139999999999</v>
      </c>
      <c r="M7" s="51">
        <f>$Q$4*'PG&amp;E 2021 DR Allocations'!M7</f>
        <v>11.16746</v>
      </c>
      <c r="N7" s="51">
        <f>$Q$4*'PG&amp;E 2021 DR Allocations'!N7</f>
        <v>10.15822</v>
      </c>
      <c r="O7" s="51">
        <f>$Q$4*'PG&amp;E 2021 DR Allocations'!O7</f>
        <v>9.8949400000000001</v>
      </c>
    </row>
    <row r="8" spans="1:18" s="46" customFormat="1" ht="16" customHeight="1">
      <c r="A8" s="127"/>
      <c r="B8" s="133"/>
      <c r="C8" s="12" t="s">
        <v>21</v>
      </c>
      <c r="D8" s="51">
        <f>$Q$4*'PG&amp;E 2021 DR Allocations'!D8</f>
        <v>12.20529881477356</v>
      </c>
      <c r="E8" s="51">
        <f>$Q$4*'PG&amp;E 2021 DR Allocations'!E8</f>
        <v>9.8071799999999989</v>
      </c>
      <c r="F8" s="51">
        <f>$Q$4*'PG&amp;E 2021 DR Allocations'!F8</f>
        <v>10.564110000000001</v>
      </c>
      <c r="G8" s="51">
        <f>$Q$4*'PG&amp;E 2021 DR Allocations'!G8</f>
        <v>11.36492</v>
      </c>
      <c r="H8" s="51">
        <f>$Q$4*'PG&amp;E 2021 DR Allocations'!H8</f>
        <v>12.00118</v>
      </c>
      <c r="I8" s="51">
        <f>$Q$4*'PG&amp;E 2021 DR Allocations'!I8</f>
        <v>12.26446</v>
      </c>
      <c r="J8" s="51">
        <f>$Q$4*'PG&amp;E 2021 DR Allocations'!J8</f>
        <v>12.176699999999999</v>
      </c>
      <c r="K8" s="52">
        <f>$Q$4*'PG&amp;E 2021 DR Allocations'!K8</f>
        <v>12.067</v>
      </c>
      <c r="L8" s="51">
        <f>$Q$4*'PG&amp;E 2021 DR Allocations'!L8</f>
        <v>12.12185</v>
      </c>
      <c r="M8" s="51">
        <f>$Q$4*'PG&amp;E 2021 DR Allocations'!M8</f>
        <v>11.606260000000001</v>
      </c>
      <c r="N8" s="51">
        <f>$Q$4*'PG&amp;E 2021 DR Allocations'!N8</f>
        <v>10.564110000000001</v>
      </c>
      <c r="O8" s="51">
        <f>$Q$4*'PG&amp;E 2021 DR Allocations'!O8</f>
        <v>10.289860000000001</v>
      </c>
    </row>
    <row r="9" spans="1:18" s="47" customFormat="1" ht="16" customHeight="1">
      <c r="A9" s="127"/>
      <c r="B9" s="133"/>
      <c r="C9" s="45" t="s">
        <v>22</v>
      </c>
      <c r="D9" s="157" t="s">
        <v>42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</row>
    <row r="10" spans="1:18" s="47" customFormat="1" ht="16" customHeight="1">
      <c r="A10" s="127"/>
      <c r="B10" s="133"/>
      <c r="C10" s="45" t="s">
        <v>23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</row>
    <row r="11" spans="1:18" s="47" customFormat="1">
      <c r="A11" s="127"/>
      <c r="B11" s="133"/>
      <c r="C11" s="45" t="s">
        <v>24</v>
      </c>
      <c r="D11" s="160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2"/>
    </row>
    <row r="12" spans="1:18" s="46" customFormat="1">
      <c r="A12" s="127"/>
      <c r="B12" s="133"/>
      <c r="C12" s="45" t="s">
        <v>25</v>
      </c>
      <c r="D12" s="160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2"/>
    </row>
    <row r="13" spans="1:18" s="46" customFormat="1">
      <c r="A13" s="127"/>
      <c r="B13" s="133"/>
      <c r="C13" s="45" t="s">
        <v>26</v>
      </c>
      <c r="D13" s="163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/>
    </row>
    <row r="14" spans="1:18" customFormat="1">
      <c r="A14" s="127"/>
      <c r="B14" s="133"/>
      <c r="C14" s="12" t="s">
        <v>27</v>
      </c>
      <c r="D14" s="51">
        <f>$Q$4*'PG&amp;E 2021 DR Allocations'!D14</f>
        <v>135.04069999999999</v>
      </c>
      <c r="E14" s="51">
        <f>$Q$4*'PG&amp;E 2021 DR Allocations'!E14</f>
        <v>130.72949</v>
      </c>
      <c r="F14" s="51">
        <f>$Q$4*'PG&amp;E 2021 DR Allocations'!F14</f>
        <v>140.93159</v>
      </c>
      <c r="G14" s="51">
        <f>$Q$4*'PG&amp;E 2021 DR Allocations'!G14</f>
        <v>151.64928</v>
      </c>
      <c r="H14" s="51">
        <f>$Q$4*'PG&amp;E 2021 DR Allocations'!H14</f>
        <v>160.07423999999997</v>
      </c>
      <c r="I14" s="51">
        <f>$Q$4*'PG&amp;E 2021 DR Allocations'!I14</f>
        <v>163.58464000000001</v>
      </c>
      <c r="J14" s="51">
        <f>$Q$4*'PG&amp;E 2021 DR Allocations'!J14</f>
        <v>162.41085000000001</v>
      </c>
      <c r="K14" s="52">
        <f>$Q$4*'PG&amp;E 2021 DR Allocations'!K14</f>
        <v>160.92989999999998</v>
      </c>
      <c r="L14" s="51">
        <f>$Q$4*'PG&amp;E 2021 DR Allocations'!L14</f>
        <v>161.66489000000001</v>
      </c>
      <c r="M14" s="51">
        <f>$Q$4*'PG&amp;E 2021 DR Allocations'!M14</f>
        <v>154.86348999999998</v>
      </c>
      <c r="N14" s="51">
        <f>$Q$4*'PG&amp;E 2021 DR Allocations'!N14</f>
        <v>140.88771</v>
      </c>
      <c r="O14" s="51">
        <f>$Q$4*'PG&amp;E 2021 DR Allocations'!O14</f>
        <v>137.31148999999999</v>
      </c>
    </row>
    <row r="15" spans="1:18" customFormat="1">
      <c r="A15" s="128"/>
      <c r="B15" s="134"/>
      <c r="C15" s="12" t="s">
        <v>19</v>
      </c>
      <c r="D15" s="82">
        <f>'PG&amp;E 2021 DR Allocations'!D15*'PG&amp;E 2021 DR Allocations w.DLF'!$Q$4</f>
        <v>214.60611</v>
      </c>
      <c r="E15" s="82">
        <f>'PG&amp;E 2021 DR Allocations'!E15*'PG&amp;E 2021 DR Allocations w.DLF'!$Q$4</f>
        <v>204.26139999999998</v>
      </c>
      <c r="F15" s="82">
        <f>'PG&amp;E 2021 DR Allocations'!F15*'PG&amp;E 2021 DR Allocations w.DLF'!$Q$4</f>
        <v>220.20080999999999</v>
      </c>
      <c r="G15" s="82">
        <f>'PG&amp;E 2021 DR Allocations'!G15*'PG&amp;E 2021 DR Allocations w.DLF'!$Q$4</f>
        <v>236.94103000000001</v>
      </c>
      <c r="H15" s="82">
        <f>'PG&amp;E 2021 DR Allocations'!H15*'PG&amp;E 2021 DR Allocations w.DLF'!$Q$4</f>
        <v>250.12696999999997</v>
      </c>
      <c r="I15" s="82">
        <f>'PG&amp;E 2021 DR Allocations'!I15*'PG&amp;E 2021 DR Allocations w.DLF'!$Q$4</f>
        <v>255.59003000000001</v>
      </c>
      <c r="J15" s="82">
        <f>'PG&amp;E 2021 DR Allocations'!J15*'PG&amp;E 2021 DR Allocations w.DLF'!$Q$4</f>
        <v>253.76901000000001</v>
      </c>
      <c r="K15" s="88">
        <f>'PG&amp;E 2021 DR Allocations'!K15*'PG&amp;E 2021 DR Allocations w.DLF'!$Q$4</f>
        <v>251.45434</v>
      </c>
      <c r="L15" s="82">
        <f>'PG&amp;E 2021 DR Allocations'!L15*'PG&amp;E 2021 DR Allocations w.DLF'!$Q$4</f>
        <v>252.59521999999998</v>
      </c>
      <c r="M15" s="82">
        <f>'PG&amp;E 2021 DR Allocations'!M15*'PG&amp;E 2021 DR Allocations w.DLF'!$Q$4</f>
        <v>252.59521999999998</v>
      </c>
      <c r="N15" s="82">
        <f>'PG&amp;E 2021 DR Allocations'!N15*'PG&amp;E 2021 DR Allocations w.DLF'!$Q$4</f>
        <v>220.14596</v>
      </c>
      <c r="O15" s="82">
        <f>'PG&amp;E 2021 DR Allocations'!O15*'PG&amp;E 2021 DR Allocations w.DLF'!$Q$4</f>
        <v>214.54029</v>
      </c>
    </row>
    <row r="16" spans="1:18" customFormat="1">
      <c r="A16" s="129" t="s">
        <v>10</v>
      </c>
      <c r="B16" s="111" t="s">
        <v>36</v>
      </c>
      <c r="C16" s="25" t="s">
        <v>20</v>
      </c>
      <c r="D16" s="80">
        <v>0</v>
      </c>
      <c r="E16" s="80">
        <v>0</v>
      </c>
      <c r="F16" s="80">
        <v>0</v>
      </c>
      <c r="G16" s="80">
        <v>0</v>
      </c>
      <c r="H16" s="80">
        <f>$Q$4*'PG&amp;E 2021 DR Allocations'!H16</f>
        <v>12.33924249</v>
      </c>
      <c r="I16" s="80">
        <f>$Q$4*'PG&amp;E 2021 DR Allocations'!I16</f>
        <v>16.041014139999998</v>
      </c>
      <c r="J16" s="80">
        <f>$Q$4*'PG&amp;E 2021 DR Allocations'!J16</f>
        <v>22.210640869999999</v>
      </c>
      <c r="K16" s="52">
        <f>$Q$4*'PG&amp;E 2021 DR Allocations'!K16</f>
        <v>23.444557440000001</v>
      </c>
      <c r="L16" s="80">
        <f>$Q$4*'PG&amp;E 2021 DR Allocations'!L16</f>
        <v>20.359749560000001</v>
      </c>
      <c r="M16" s="80">
        <f>$Q$4*'PG&amp;E 2021 DR Allocations'!M16</f>
        <v>18.508869220000001</v>
      </c>
      <c r="N16" s="80">
        <v>0</v>
      </c>
      <c r="O16" s="80">
        <v>0</v>
      </c>
    </row>
    <row r="17" spans="1:15" customFormat="1">
      <c r="A17" s="130"/>
      <c r="B17" s="112"/>
      <c r="C17" s="25" t="s">
        <v>21</v>
      </c>
      <c r="D17" s="80">
        <v>0</v>
      </c>
      <c r="E17" s="80">
        <v>0</v>
      </c>
      <c r="F17" s="80">
        <v>0</v>
      </c>
      <c r="G17" s="80">
        <v>0</v>
      </c>
      <c r="H17" s="80">
        <f>$Q$4*'PG&amp;E 2021 DR Allocations'!H17</f>
        <v>4.1718997760000001</v>
      </c>
      <c r="I17" s="80">
        <f>$Q$4*'PG&amp;E 2021 DR Allocations'!I17</f>
        <v>5.4234703670000002</v>
      </c>
      <c r="J17" s="80">
        <f>$Q$4*'PG&amp;E 2021 DR Allocations'!J17</f>
        <v>7.5094202550000002</v>
      </c>
      <c r="K17" s="52">
        <f>$Q$4*'PG&amp;E 2021 DR Allocations'!K17</f>
        <v>7.9266104520000003</v>
      </c>
      <c r="L17" s="80">
        <f>$Q$4*'PG&amp;E 2021 DR Allocations'!L17</f>
        <v>6.8836344109999992</v>
      </c>
      <c r="M17" s="80">
        <f>$Q$4*'PG&amp;E 2021 DR Allocations'!M17</f>
        <v>6.2578496640000001</v>
      </c>
      <c r="N17" s="80">
        <v>0</v>
      </c>
      <c r="O17" s="80">
        <v>0</v>
      </c>
    </row>
    <row r="18" spans="1:15" customFormat="1">
      <c r="A18" s="130"/>
      <c r="B18" s="112"/>
      <c r="C18" s="25" t="s">
        <v>22</v>
      </c>
      <c r="D18" s="80">
        <v>0</v>
      </c>
      <c r="E18" s="80">
        <v>0</v>
      </c>
      <c r="F18" s="80">
        <v>0</v>
      </c>
      <c r="G18" s="80">
        <v>0</v>
      </c>
      <c r="H18" s="80">
        <f>$Q$4*'PG&amp;E 2021 DR Allocations'!H18</f>
        <v>0</v>
      </c>
      <c r="I18" s="80">
        <f>$Q$4*'PG&amp;E 2021 DR Allocations'!I18</f>
        <v>0</v>
      </c>
      <c r="J18" s="80">
        <f>$Q$4*'PG&amp;E 2021 DR Allocations'!J18</f>
        <v>0</v>
      </c>
      <c r="K18" s="52">
        <f>$Q$4*'PG&amp;E 2021 DR Allocations'!K18</f>
        <v>0</v>
      </c>
      <c r="L18" s="80">
        <f>$Q$4*'PG&amp;E 2021 DR Allocations'!L18</f>
        <v>0</v>
      </c>
      <c r="M18" s="80">
        <f>$Q$4*'PG&amp;E 2021 DR Allocations'!M18</f>
        <v>0</v>
      </c>
      <c r="N18" s="80">
        <v>0</v>
      </c>
      <c r="O18" s="80">
        <v>0</v>
      </c>
    </row>
    <row r="19" spans="1:15" customFormat="1">
      <c r="A19" s="130"/>
      <c r="B19" s="112"/>
      <c r="C19" s="25" t="s">
        <v>23</v>
      </c>
      <c r="D19" s="80">
        <v>0</v>
      </c>
      <c r="E19" s="80">
        <v>0</v>
      </c>
      <c r="F19" s="80">
        <v>0</v>
      </c>
      <c r="G19" s="80">
        <v>0</v>
      </c>
      <c r="H19" s="80">
        <f>$Q$4*'PG&amp;E 2021 DR Allocations'!H19</f>
        <v>1.0312744517000001</v>
      </c>
      <c r="I19" s="80">
        <f>$Q$4*'PG&amp;E 2021 DR Allocations'!I19</f>
        <v>1.3406568640000001</v>
      </c>
      <c r="J19" s="80">
        <f>$Q$4*'PG&amp;E 2021 DR Allocations'!J19</f>
        <v>1.8562940350000001</v>
      </c>
      <c r="K19" s="52">
        <f>$Q$4*'PG&amp;E 2021 DR Allocations'!K19</f>
        <v>1.9594219080000002</v>
      </c>
      <c r="L19" s="80">
        <f>$Q$4*'PG&amp;E 2021 DR Allocations'!L19</f>
        <v>1.7016027739999999</v>
      </c>
      <c r="M19" s="80">
        <f>$Q$4*'PG&amp;E 2021 DR Allocations'!M19</f>
        <v>1.546911513</v>
      </c>
      <c r="N19" s="80">
        <v>0</v>
      </c>
      <c r="O19" s="80">
        <v>0</v>
      </c>
    </row>
    <row r="20" spans="1:15" customFormat="1">
      <c r="A20" s="130"/>
      <c r="B20" s="112"/>
      <c r="C20" s="25" t="s">
        <v>24</v>
      </c>
      <c r="D20" s="80">
        <v>0</v>
      </c>
      <c r="E20" s="80">
        <v>0</v>
      </c>
      <c r="F20" s="80">
        <v>0</v>
      </c>
      <c r="G20" s="80">
        <v>0</v>
      </c>
      <c r="H20" s="80">
        <f>$Q$4*'PG&amp;E 2021 DR Allocations'!H20</f>
        <v>0.98898279799999989</v>
      </c>
      <c r="I20" s="80">
        <f>$Q$4*'PG&amp;E 2021 DR Allocations'!I20</f>
        <v>1.2856774179999999</v>
      </c>
      <c r="J20" s="80">
        <f>$Q$4*'PG&amp;E 2021 DR Allocations'!J20</f>
        <v>1.7801688169999998</v>
      </c>
      <c r="K20" s="52">
        <f>$Q$4*'PG&amp;E 2021 DR Allocations'!K20</f>
        <v>1.8790677549999999</v>
      </c>
      <c r="L20" s="80">
        <f>$Q$4*'PG&amp;E 2021 DR Allocations'!L20</f>
        <v>1.6318215069999999</v>
      </c>
      <c r="M20" s="80">
        <f>$Q$4*'PG&amp;E 2021 DR Allocations'!M20</f>
        <v>1.483474197</v>
      </c>
      <c r="N20" s="80">
        <v>0</v>
      </c>
      <c r="O20" s="80">
        <v>0</v>
      </c>
    </row>
    <row r="21" spans="1:15" customFormat="1">
      <c r="A21" s="130"/>
      <c r="B21" s="112"/>
      <c r="C21" s="25" t="s">
        <v>25</v>
      </c>
      <c r="D21" s="80">
        <v>0</v>
      </c>
      <c r="E21" s="80">
        <v>0</v>
      </c>
      <c r="F21" s="80">
        <v>0</v>
      </c>
      <c r="G21" s="80">
        <v>0</v>
      </c>
      <c r="H21" s="80">
        <f>$Q$4*'PG&amp;E 2021 DR Allocations'!H21</f>
        <v>1.2461557989999998</v>
      </c>
      <c r="I21" s="80">
        <f>$Q$4*'PG&amp;E 2021 DR Allocations'!I21</f>
        <v>1.6200024290000001</v>
      </c>
      <c r="J21" s="80">
        <f>$Q$4*'PG&amp;E 2021 DR Allocations'!J21</f>
        <v>2.24307978</v>
      </c>
      <c r="K21" s="52">
        <f>$Q$4*'PG&amp;E 2021 DR Allocations'!K21</f>
        <v>2.367695689</v>
      </c>
      <c r="L21" s="80">
        <f>$Q$4*'PG&amp;E 2021 DR Allocations'!L21</f>
        <v>2.0561564649999999</v>
      </c>
      <c r="M21" s="80">
        <f>$Q$4*'PG&amp;E 2021 DR Allocations'!M21</f>
        <v>1.8692331500000001</v>
      </c>
      <c r="N21" s="80">
        <v>0</v>
      </c>
      <c r="O21" s="80">
        <v>0</v>
      </c>
    </row>
    <row r="22" spans="1:15" customFormat="1">
      <c r="A22" s="130"/>
      <c r="B22" s="112"/>
      <c r="C22" s="25" t="s">
        <v>26</v>
      </c>
      <c r="D22" s="80">
        <v>0</v>
      </c>
      <c r="E22" s="80">
        <v>0</v>
      </c>
      <c r="F22" s="80">
        <v>0</v>
      </c>
      <c r="G22" s="80">
        <v>0</v>
      </c>
      <c r="H22" s="80">
        <f>$Q$4*'PG&amp;E 2021 DR Allocations'!H22</f>
        <v>1.170337741</v>
      </c>
      <c r="I22" s="80">
        <f>$Q$4*'PG&amp;E 2021 DR Allocations'!I22</f>
        <v>1.52144027</v>
      </c>
      <c r="J22" s="80">
        <f>$Q$4*'PG&amp;E 2021 DR Allocations'!J22</f>
        <v>2.1066085920000002</v>
      </c>
      <c r="K22" s="52">
        <f>$Q$4*'PG&amp;E 2021 DR Allocations'!K22</f>
        <v>2.223643134</v>
      </c>
      <c r="L22" s="80">
        <f>$Q$4*'PG&amp;E 2021 DR Allocations'!L22</f>
        <v>1.9310578759999999</v>
      </c>
      <c r="M22" s="80">
        <f>$Q$4*'PG&amp;E 2021 DR Allocations'!M22</f>
        <v>1.7555071599999998</v>
      </c>
      <c r="N22" s="80">
        <v>0</v>
      </c>
      <c r="O22" s="80">
        <v>0</v>
      </c>
    </row>
    <row r="23" spans="1:15" customFormat="1">
      <c r="A23" s="130"/>
      <c r="B23" s="112"/>
      <c r="C23" s="25" t="s">
        <v>27</v>
      </c>
      <c r="D23" s="80">
        <v>0</v>
      </c>
      <c r="E23" s="80">
        <v>0</v>
      </c>
      <c r="F23" s="80">
        <v>0</v>
      </c>
      <c r="G23" s="80">
        <v>0</v>
      </c>
      <c r="H23" s="80">
        <f>$Q$4*'PG&amp;E 2021 DR Allocations'!H23</f>
        <v>0.99210606670000001</v>
      </c>
      <c r="I23" s="80">
        <f>$Q$4*'PG&amp;E 2021 DR Allocations'!I23</f>
        <v>1.2897374149999998</v>
      </c>
      <c r="J23" s="80">
        <f>$Q$4*'PG&amp;E 2021 DR Allocations'!J23</f>
        <v>1.785790942</v>
      </c>
      <c r="K23" s="52">
        <f>$Q$4*'PG&amp;E 2021 DR Allocations'!K23</f>
        <v>1.8850014279999998</v>
      </c>
      <c r="L23" s="80">
        <f>$Q$4*'PG&amp;E 2021 DR Allocations'!L23</f>
        <v>1.6369752129999999</v>
      </c>
      <c r="M23" s="80">
        <f>$Q$4*'PG&amp;E 2021 DR Allocations'!M23</f>
        <v>1.4881594839999999</v>
      </c>
      <c r="N23" s="80">
        <v>0</v>
      </c>
      <c r="O23" s="80">
        <v>0</v>
      </c>
    </row>
    <row r="24" spans="1:15" customFormat="1">
      <c r="A24" s="131"/>
      <c r="B24" s="113"/>
      <c r="C24" s="25" t="s">
        <v>19</v>
      </c>
      <c r="D24" s="67">
        <v>0</v>
      </c>
      <c r="E24" s="67">
        <v>0</v>
      </c>
      <c r="F24" s="67">
        <v>0</v>
      </c>
      <c r="G24" s="67">
        <v>0</v>
      </c>
      <c r="H24" s="67">
        <f>SUM(H16:H23)</f>
        <v>21.9399991224</v>
      </c>
      <c r="I24" s="67">
        <f t="shared" ref="I24:O24" si="0">SUM(I16:I23)</f>
        <v>28.521998902999997</v>
      </c>
      <c r="J24" s="67">
        <f t="shared" si="0"/>
        <v>39.492003291000003</v>
      </c>
      <c r="K24" s="70">
        <f t="shared" si="0"/>
        <v>41.68599780600001</v>
      </c>
      <c r="L24" s="67">
        <f t="shared" si="0"/>
        <v>36.200997805999997</v>
      </c>
      <c r="M24" s="67">
        <f t="shared" si="0"/>
        <v>32.910004387999997</v>
      </c>
      <c r="N24" s="67">
        <f t="shared" si="0"/>
        <v>0</v>
      </c>
      <c r="O24" s="67">
        <f t="shared" si="0"/>
        <v>0</v>
      </c>
    </row>
    <row r="25" spans="1:15" customFormat="1">
      <c r="A25" s="126" t="s">
        <v>6</v>
      </c>
      <c r="B25" s="132" t="s">
        <v>36</v>
      </c>
      <c r="C25" s="28" t="s">
        <v>20</v>
      </c>
      <c r="D25" s="51">
        <v>0</v>
      </c>
      <c r="E25" s="51">
        <v>0</v>
      </c>
      <c r="F25" s="51">
        <v>0</v>
      </c>
      <c r="G25" s="51">
        <v>0</v>
      </c>
      <c r="H25" s="51">
        <f>$Q$4*'PG&amp;E 2021 DR Allocations'!H25</f>
        <v>1.7616545176540845</v>
      </c>
      <c r="I25" s="51">
        <f>$Q$4*'PG&amp;E 2021 DR Allocations'!I25</f>
        <v>1.7616545176540845</v>
      </c>
      <c r="J25" s="51">
        <f>$Q$4*'PG&amp;E 2021 DR Allocations'!J25</f>
        <v>3.5233090353081691</v>
      </c>
      <c r="K25" s="52">
        <f>$Q$4*'PG&amp;E 2021 DR Allocations'!K25</f>
        <v>3.5233090353081691</v>
      </c>
      <c r="L25" s="51">
        <f>$Q$4*'PG&amp;E 2021 DR Allocations'!L25</f>
        <v>3.5233090353081691</v>
      </c>
      <c r="M25" s="51">
        <f>$Q$4*'PG&amp;E 2021 DR Allocations'!M25</f>
        <v>1.7616545176540845</v>
      </c>
      <c r="N25" s="51">
        <v>0</v>
      </c>
      <c r="O25" s="51">
        <v>0</v>
      </c>
    </row>
    <row r="26" spans="1:15" customFormat="1">
      <c r="A26" s="127"/>
      <c r="B26" s="133"/>
      <c r="C26" s="28" t="s">
        <v>21</v>
      </c>
      <c r="D26" s="51">
        <v>0</v>
      </c>
      <c r="E26" s="51">
        <v>0</v>
      </c>
      <c r="F26" s="51">
        <v>0</v>
      </c>
      <c r="G26" s="51">
        <v>0</v>
      </c>
      <c r="H26" s="51">
        <f>$Q$4*'PG&amp;E 2021 DR Allocations'!H26</f>
        <v>0.85303880165170387</v>
      </c>
      <c r="I26" s="51">
        <f>$Q$4*'PG&amp;E 2021 DR Allocations'!I26</f>
        <v>0.85303880165170387</v>
      </c>
      <c r="J26" s="51">
        <f>$Q$4*'PG&amp;E 2021 DR Allocations'!J26</f>
        <v>1.7060776033034077</v>
      </c>
      <c r="K26" s="52">
        <f>$Q$4*'PG&amp;E 2021 DR Allocations'!K26</f>
        <v>1.7060776033034077</v>
      </c>
      <c r="L26" s="51">
        <f>$Q$4*'PG&amp;E 2021 DR Allocations'!L26</f>
        <v>1.7060776033034077</v>
      </c>
      <c r="M26" s="51">
        <f>$Q$4*'PG&amp;E 2021 DR Allocations'!M26</f>
        <v>0.85303880165170387</v>
      </c>
      <c r="N26" s="51">
        <v>0</v>
      </c>
      <c r="O26" s="51">
        <v>0</v>
      </c>
    </row>
    <row r="27" spans="1:15" customFormat="1">
      <c r="A27" s="127"/>
      <c r="B27" s="133"/>
      <c r="C27" s="28" t="s">
        <v>22</v>
      </c>
      <c r="D27" s="51">
        <v>0</v>
      </c>
      <c r="E27" s="51">
        <v>0</v>
      </c>
      <c r="F27" s="51">
        <v>0</v>
      </c>
      <c r="G27" s="51">
        <v>0</v>
      </c>
      <c r="H27" s="51">
        <f>$Q$4*'PG&amp;E 2021 DR Allocations'!H27</f>
        <v>1.1572273795203787E-4</v>
      </c>
      <c r="I27" s="51">
        <f>$Q$4*'PG&amp;E 2021 DR Allocations'!I27</f>
        <v>1.1572273795203787E-4</v>
      </c>
      <c r="J27" s="51">
        <f>$Q$4*'PG&amp;E 2021 DR Allocations'!J27</f>
        <v>2.3144547590407574E-4</v>
      </c>
      <c r="K27" s="52">
        <f>$Q$4*'PG&amp;E 2021 DR Allocations'!K27</f>
        <v>2.3144547590407574E-4</v>
      </c>
      <c r="L27" s="51">
        <f>$Q$4*'PG&amp;E 2021 DR Allocations'!L27</f>
        <v>2.3144547590407574E-4</v>
      </c>
      <c r="M27" s="51">
        <f>$Q$4*'PG&amp;E 2021 DR Allocations'!M27</f>
        <v>1.1572273795203787E-4</v>
      </c>
      <c r="N27" s="51">
        <v>0</v>
      </c>
      <c r="O27" s="51">
        <v>0</v>
      </c>
    </row>
    <row r="28" spans="1:15" customFormat="1">
      <c r="A28" s="127"/>
      <c r="B28" s="133"/>
      <c r="C28" s="28" t="s">
        <v>23</v>
      </c>
      <c r="D28" s="51">
        <v>0</v>
      </c>
      <c r="E28" s="51">
        <v>0</v>
      </c>
      <c r="F28" s="51">
        <v>0</v>
      </c>
      <c r="G28" s="51">
        <v>0</v>
      </c>
      <c r="H28" s="51">
        <f>$Q$4*'PG&amp;E 2021 DR Allocations'!H28</f>
        <v>0.33453660200653179</v>
      </c>
      <c r="I28" s="51">
        <f>$Q$4*'PG&amp;E 2021 DR Allocations'!I28</f>
        <v>0.33453660200653179</v>
      </c>
      <c r="J28" s="51">
        <f>$Q$4*'PG&amp;E 2021 DR Allocations'!J28</f>
        <v>0.66907320401306358</v>
      </c>
      <c r="K28" s="52">
        <f>$Q$4*'PG&amp;E 2021 DR Allocations'!K28</f>
        <v>0.66907320401306358</v>
      </c>
      <c r="L28" s="51">
        <f>$Q$4*'PG&amp;E 2021 DR Allocations'!L28</f>
        <v>0.66907320401306358</v>
      </c>
      <c r="M28" s="51">
        <f>$Q$4*'PG&amp;E 2021 DR Allocations'!M28</f>
        <v>0.33453660200653179</v>
      </c>
      <c r="N28" s="51">
        <v>0</v>
      </c>
      <c r="O28" s="51">
        <v>0</v>
      </c>
    </row>
    <row r="29" spans="1:15" customFormat="1">
      <c r="A29" s="127"/>
      <c r="B29" s="133"/>
      <c r="C29" s="28" t="s">
        <v>24</v>
      </c>
      <c r="D29" s="51">
        <v>0</v>
      </c>
      <c r="E29" s="51">
        <v>0</v>
      </c>
      <c r="F29" s="51">
        <v>0</v>
      </c>
      <c r="G29" s="51">
        <v>0</v>
      </c>
      <c r="H29" s="51">
        <f>$Q$4*'PG&amp;E 2021 DR Allocations'!H29</f>
        <v>0.15875126304624471</v>
      </c>
      <c r="I29" s="51">
        <f>$Q$4*'PG&amp;E 2021 DR Allocations'!I29</f>
        <v>0.15875126304624471</v>
      </c>
      <c r="J29" s="51">
        <f>$Q$4*'PG&amp;E 2021 DR Allocations'!J29</f>
        <v>0.31750252609248941</v>
      </c>
      <c r="K29" s="52">
        <f>$Q$4*'PG&amp;E 2021 DR Allocations'!K29</f>
        <v>0.31750252609248941</v>
      </c>
      <c r="L29" s="51">
        <f>$Q$4*'PG&amp;E 2021 DR Allocations'!L29</f>
        <v>0.31750252609248941</v>
      </c>
      <c r="M29" s="51">
        <f>$Q$4*'PG&amp;E 2021 DR Allocations'!M29</f>
        <v>0.15875126304624471</v>
      </c>
      <c r="N29" s="51">
        <v>0</v>
      </c>
      <c r="O29" s="51">
        <v>0</v>
      </c>
    </row>
    <row r="30" spans="1:15" customFormat="1" ht="16" customHeight="1">
      <c r="A30" s="127"/>
      <c r="B30" s="133"/>
      <c r="C30" s="28" t="s">
        <v>25</v>
      </c>
      <c r="D30" s="51">
        <v>0</v>
      </c>
      <c r="E30" s="51">
        <v>0</v>
      </c>
      <c r="F30" s="51">
        <v>0</v>
      </c>
      <c r="G30" s="51">
        <v>0</v>
      </c>
      <c r="H30" s="51">
        <f>$Q$4*'PG&amp;E 2021 DR Allocations'!H30</f>
        <v>0.90834582591069979</v>
      </c>
      <c r="I30" s="51">
        <f>$Q$4*'PG&amp;E 2021 DR Allocations'!I30</f>
        <v>0.90834582591069979</v>
      </c>
      <c r="J30" s="51">
        <f>$Q$4*'PG&amp;E 2021 DR Allocations'!J30</f>
        <v>1.8166916518213996</v>
      </c>
      <c r="K30" s="52">
        <f>$Q$4*'PG&amp;E 2021 DR Allocations'!K30</f>
        <v>1.8166916518213996</v>
      </c>
      <c r="L30" s="51">
        <f>$Q$4*'PG&amp;E 2021 DR Allocations'!L30</f>
        <v>1.8166916518213996</v>
      </c>
      <c r="M30" s="51">
        <f>$Q$4*'PG&amp;E 2021 DR Allocations'!M30</f>
        <v>0.90834582591069979</v>
      </c>
      <c r="N30" s="51">
        <v>0</v>
      </c>
      <c r="O30" s="51">
        <v>0</v>
      </c>
    </row>
    <row r="31" spans="1:15" customFormat="1" ht="16" customHeight="1">
      <c r="A31" s="127"/>
      <c r="B31" s="133"/>
      <c r="C31" s="28" t="s">
        <v>26</v>
      </c>
      <c r="D31" s="51">
        <v>0</v>
      </c>
      <c r="E31" s="51">
        <v>0</v>
      </c>
      <c r="F31" s="51">
        <v>0</v>
      </c>
      <c r="G31" s="51">
        <v>0</v>
      </c>
      <c r="H31" s="51">
        <f>$Q$4*'PG&amp;E 2021 DR Allocations'!H31</f>
        <v>0.44519153959563884</v>
      </c>
      <c r="I31" s="51">
        <f>$Q$4*'PG&amp;E 2021 DR Allocations'!I31</f>
        <v>0.44519153959563884</v>
      </c>
      <c r="J31" s="51">
        <f>$Q$4*'PG&amp;E 2021 DR Allocations'!J31</f>
        <v>0.89038307919127768</v>
      </c>
      <c r="K31" s="52">
        <f>$Q$4*'PG&amp;E 2021 DR Allocations'!K31</f>
        <v>0.89038307919127768</v>
      </c>
      <c r="L31" s="51">
        <f>$Q$4*'PG&amp;E 2021 DR Allocations'!L31</f>
        <v>0.89038307919127768</v>
      </c>
      <c r="M31" s="51">
        <f>$Q$4*'PG&amp;E 2021 DR Allocations'!M31</f>
        <v>0.44519153959563884</v>
      </c>
      <c r="N31" s="51">
        <v>0</v>
      </c>
      <c r="O31" s="51">
        <v>0</v>
      </c>
    </row>
    <row r="32" spans="1:15" customFormat="1" ht="16" customHeight="1">
      <c r="A32" s="127"/>
      <c r="B32" s="133"/>
      <c r="C32" s="28" t="s">
        <v>27</v>
      </c>
      <c r="D32" s="51">
        <v>0</v>
      </c>
      <c r="E32" s="51">
        <v>0</v>
      </c>
      <c r="F32" s="51">
        <v>0</v>
      </c>
      <c r="G32" s="51">
        <v>0</v>
      </c>
      <c r="H32" s="51">
        <f>$Q$4*'PG&amp;E 2021 DR Allocations'!H32</f>
        <v>1.0233665607341913</v>
      </c>
      <c r="I32" s="51">
        <f>$Q$4*'PG&amp;E 2021 DR Allocations'!I32</f>
        <v>1.0233665607341913</v>
      </c>
      <c r="J32" s="51">
        <f>$Q$4*'PG&amp;E 2021 DR Allocations'!J32</f>
        <v>2.0467331214683826</v>
      </c>
      <c r="K32" s="52">
        <f>$Q$4*'PG&amp;E 2021 DR Allocations'!K32</f>
        <v>2.0467331214683826</v>
      </c>
      <c r="L32" s="51">
        <f>$Q$4*'PG&amp;E 2021 DR Allocations'!L32</f>
        <v>2.0467331214683826</v>
      </c>
      <c r="M32" s="51">
        <f>$Q$4*'PG&amp;E 2021 DR Allocations'!M32</f>
        <v>1.0233665607341913</v>
      </c>
      <c r="N32" s="51">
        <v>0</v>
      </c>
      <c r="O32" s="51">
        <v>0</v>
      </c>
    </row>
    <row r="33" spans="1:15" customFormat="1" ht="16" customHeight="1">
      <c r="A33" s="128"/>
      <c r="B33" s="134"/>
      <c r="C33" s="28" t="s">
        <v>19</v>
      </c>
      <c r="D33" s="73">
        <v>0</v>
      </c>
      <c r="E33" s="73">
        <v>0</v>
      </c>
      <c r="F33" s="73">
        <v>0</v>
      </c>
      <c r="G33" s="73">
        <v>0</v>
      </c>
      <c r="H33" s="73">
        <f>SUM(H25:H32)</f>
        <v>5.4850008333370468</v>
      </c>
      <c r="I33" s="73">
        <f t="shared" ref="I33:M33" si="1">SUM(I25:I32)</f>
        <v>5.4850008333370468</v>
      </c>
      <c r="J33" s="73">
        <f t="shared" si="1"/>
        <v>10.970001666674094</v>
      </c>
      <c r="K33" s="89">
        <f t="shared" si="1"/>
        <v>10.970001666674094</v>
      </c>
      <c r="L33" s="73">
        <f t="shared" si="1"/>
        <v>10.970001666674094</v>
      </c>
      <c r="M33" s="73">
        <f t="shared" si="1"/>
        <v>5.4850008333370468</v>
      </c>
      <c r="N33" s="73">
        <v>0</v>
      </c>
      <c r="O33" s="73">
        <v>0</v>
      </c>
    </row>
    <row r="34" spans="1:15" customFormat="1" ht="16" customHeight="1">
      <c r="A34" s="129" t="s">
        <v>8</v>
      </c>
      <c r="B34" s="111" t="s">
        <v>36</v>
      </c>
      <c r="C34" s="25" t="s">
        <v>20</v>
      </c>
      <c r="D34" s="66">
        <v>0</v>
      </c>
      <c r="E34" s="66">
        <v>0</v>
      </c>
      <c r="F34" s="66">
        <v>0</v>
      </c>
      <c r="G34" s="66">
        <v>0</v>
      </c>
      <c r="H34" s="80">
        <f>$Q$4*'PG&amp;E 2021 DR Allocations'!H34</f>
        <v>8.7135708269999999</v>
      </c>
      <c r="I34" s="80">
        <f>$Q$4*'PG&amp;E 2021 DR Allocations'!I34</f>
        <v>14.224107889999999</v>
      </c>
      <c r="J34" s="80">
        <f>$Q$4*'PG&amp;E 2021 DR Allocations'!J34</f>
        <v>14.852963139999998</v>
      </c>
      <c r="K34" s="52">
        <f>$Q$4*'PG&amp;E 2021 DR Allocations'!K34</f>
        <v>14.61772246</v>
      </c>
      <c r="L34" s="80">
        <f>$Q$4*'PG&amp;E 2021 DR Allocations'!L34</f>
        <v>13.700301359999999</v>
      </c>
      <c r="M34" s="80">
        <f>$Q$4*'PG&amp;E 2021 DR Allocations'!M34</f>
        <v>6.4559261780000003</v>
      </c>
      <c r="N34" s="66">
        <v>0</v>
      </c>
      <c r="O34" s="66">
        <v>0</v>
      </c>
    </row>
    <row r="35" spans="1:15" customFormat="1" ht="16" customHeight="1">
      <c r="A35" s="130"/>
      <c r="B35" s="112"/>
      <c r="C35" s="25" t="s">
        <v>21</v>
      </c>
      <c r="D35" s="66">
        <v>0</v>
      </c>
      <c r="E35" s="66">
        <v>0</v>
      </c>
      <c r="F35" s="66">
        <v>0</v>
      </c>
      <c r="G35" s="66">
        <v>0</v>
      </c>
      <c r="H35" s="80">
        <f>$Q$4*'PG&amp;E 2021 DR Allocations'!H35</f>
        <v>5.6323435549999994</v>
      </c>
      <c r="I35" s="80">
        <f>$Q$4*'PG&amp;E 2021 DR Allocations'!I35</f>
        <v>7.4969594320000006</v>
      </c>
      <c r="J35" s="80">
        <f>$Q$4*'PG&amp;E 2021 DR Allocations'!J35</f>
        <v>7.7323734379999998</v>
      </c>
      <c r="K35" s="52">
        <f>$Q$4*'PG&amp;E 2021 DR Allocations'!K35</f>
        <v>7.0004473589999998</v>
      </c>
      <c r="L35" s="80">
        <f>$Q$4*'PG&amp;E 2021 DR Allocations'!L35</f>
        <v>6.4007986369999994</v>
      </c>
      <c r="M35" s="80">
        <f>$Q$4*'PG&amp;E 2021 DR Allocations'!M35</f>
        <v>3.5254047659999999</v>
      </c>
      <c r="N35" s="66">
        <v>0</v>
      </c>
      <c r="O35" s="66">
        <v>0</v>
      </c>
    </row>
    <row r="36" spans="1:15" customFormat="1" ht="16" customHeight="1">
      <c r="A36" s="130"/>
      <c r="B36" s="112"/>
      <c r="C36" s="25" t="s">
        <v>22</v>
      </c>
      <c r="D36" s="66">
        <v>0</v>
      </c>
      <c r="E36" s="66">
        <v>0</v>
      </c>
      <c r="F36" s="66">
        <v>0</v>
      </c>
      <c r="G36" s="66">
        <v>0</v>
      </c>
      <c r="H36" s="80">
        <f>$Q$4*'PG&amp;E 2021 DR Allocations'!H36</f>
        <v>6.6642749999999999E-4</v>
      </c>
      <c r="I36" s="80">
        <f>$Q$4*'PG&amp;E 2021 DR Allocations'!I36</f>
        <v>1.0351291999999999E-3</v>
      </c>
      <c r="J36" s="80">
        <f>$Q$4*'PG&amp;E 2021 DR Allocations'!J36</f>
        <v>1.1452680000000001E-3</v>
      </c>
      <c r="K36" s="52">
        <f>$Q$4*'PG&amp;E 2021 DR Allocations'!K36</f>
        <v>1.1221212999999999E-3</v>
      </c>
      <c r="L36" s="80">
        <f>$Q$4*'PG&amp;E 2021 DR Allocations'!L36</f>
        <v>8.6498450000000002E-4</v>
      </c>
      <c r="M36" s="80">
        <f>$Q$4*'PG&amp;E 2021 DR Allocations'!M36</f>
        <v>2.8170959999999998E-4</v>
      </c>
      <c r="N36" s="66">
        <v>0</v>
      </c>
      <c r="O36" s="66">
        <v>0</v>
      </c>
    </row>
    <row r="37" spans="1:15" customFormat="1" ht="16" customHeight="1">
      <c r="A37" s="130"/>
      <c r="B37" s="112"/>
      <c r="C37" s="25" t="s">
        <v>23</v>
      </c>
      <c r="D37" s="66">
        <v>0</v>
      </c>
      <c r="E37" s="66">
        <v>0</v>
      </c>
      <c r="F37" s="66">
        <v>0</v>
      </c>
      <c r="G37" s="66">
        <v>0</v>
      </c>
      <c r="H37" s="80">
        <f>$Q$4*'PG&amp;E 2021 DR Allocations'!H37</f>
        <v>2.3248095709999999</v>
      </c>
      <c r="I37" s="80">
        <f>$Q$4*'PG&amp;E 2021 DR Allocations'!I37</f>
        <v>2.9439903779999996</v>
      </c>
      <c r="J37" s="80">
        <f>$Q$4*'PG&amp;E 2021 DR Allocations'!J37</f>
        <v>2.9316184119999997</v>
      </c>
      <c r="K37" s="52">
        <f>$Q$4*'PG&amp;E 2021 DR Allocations'!K37</f>
        <v>2.7545845520000003</v>
      </c>
      <c r="L37" s="80">
        <f>$Q$4*'PG&amp;E 2021 DR Allocations'!L37</f>
        <v>2.5513740779999998</v>
      </c>
      <c r="M37" s="80">
        <f>$Q$4*'PG&amp;E 2021 DR Allocations'!M37</f>
        <v>1.7430770529999999</v>
      </c>
      <c r="N37" s="66">
        <v>0</v>
      </c>
      <c r="O37" s="66">
        <v>0</v>
      </c>
    </row>
    <row r="38" spans="1:15" customFormat="1" ht="16" customHeight="1">
      <c r="A38" s="130"/>
      <c r="B38" s="112"/>
      <c r="C38" s="25" t="s">
        <v>24</v>
      </c>
      <c r="D38" s="66">
        <v>0</v>
      </c>
      <c r="E38" s="66">
        <v>0</v>
      </c>
      <c r="F38" s="66">
        <v>0</v>
      </c>
      <c r="G38" s="66">
        <v>0</v>
      </c>
      <c r="H38" s="80">
        <f>$Q$4*'PG&amp;E 2021 DR Allocations'!H38</f>
        <v>0.70383936859999996</v>
      </c>
      <c r="I38" s="80">
        <f>$Q$4*'PG&amp;E 2021 DR Allocations'!I38</f>
        <v>1.5140530720000001</v>
      </c>
      <c r="J38" s="80">
        <f>$Q$4*'PG&amp;E 2021 DR Allocations'!J38</f>
        <v>1.511217327</v>
      </c>
      <c r="K38" s="52">
        <f>$Q$4*'PG&amp;E 2021 DR Allocations'!K38</f>
        <v>1.3268215000000001</v>
      </c>
      <c r="L38" s="80">
        <f>$Q$4*'PG&amp;E 2021 DR Allocations'!L38</f>
        <v>1.102580439</v>
      </c>
      <c r="M38" s="80">
        <f>$Q$4*'PG&amp;E 2021 DR Allocations'!M38</f>
        <v>0.53628600199999998</v>
      </c>
      <c r="N38" s="66">
        <v>0</v>
      </c>
      <c r="O38" s="66">
        <v>0</v>
      </c>
    </row>
    <row r="39" spans="1:15" customFormat="1" ht="16" customHeight="1">
      <c r="A39" s="130"/>
      <c r="B39" s="112"/>
      <c r="C39" s="25" t="s">
        <v>25</v>
      </c>
      <c r="D39" s="66">
        <v>0</v>
      </c>
      <c r="E39" s="66">
        <v>0</v>
      </c>
      <c r="F39" s="66">
        <v>0</v>
      </c>
      <c r="G39" s="66">
        <v>0</v>
      </c>
      <c r="H39" s="80">
        <f>$Q$4*'PG&amp;E 2021 DR Allocations'!H39</f>
        <v>3.8447085560000001</v>
      </c>
      <c r="I39" s="80">
        <f>$Q$4*'PG&amp;E 2021 DR Allocations'!I39</f>
        <v>8.01408962</v>
      </c>
      <c r="J39" s="80">
        <f>$Q$4*'PG&amp;E 2021 DR Allocations'!J39</f>
        <v>7.8173953259999998</v>
      </c>
      <c r="K39" s="52">
        <f>$Q$4*'PG&amp;E 2021 DR Allocations'!K39</f>
        <v>7.5300833470000006</v>
      </c>
      <c r="L39" s="80">
        <f>$Q$4*'PG&amp;E 2021 DR Allocations'!L39</f>
        <v>5.9400224359999996</v>
      </c>
      <c r="M39" s="80">
        <f>$Q$4*'PG&amp;E 2021 DR Allocations'!M39</f>
        <v>1.465304586</v>
      </c>
      <c r="N39" s="66">
        <v>0</v>
      </c>
      <c r="O39" s="66">
        <v>0</v>
      </c>
    </row>
    <row r="40" spans="1:15" customFormat="1" ht="16" customHeight="1">
      <c r="A40" s="130"/>
      <c r="B40" s="112"/>
      <c r="C40" s="25" t="s">
        <v>26</v>
      </c>
      <c r="D40" s="66">
        <v>0</v>
      </c>
      <c r="E40" s="66">
        <v>0</v>
      </c>
      <c r="F40" s="66">
        <v>0</v>
      </c>
      <c r="G40" s="66">
        <v>0</v>
      </c>
      <c r="H40" s="80">
        <f>$Q$4*'PG&amp;E 2021 DR Allocations'!H40</f>
        <v>2.037761969</v>
      </c>
      <c r="I40" s="80">
        <f>$Q$4*'PG&amp;E 2021 DR Allocations'!I40</f>
        <v>3.9086241639999999</v>
      </c>
      <c r="J40" s="80">
        <f>$Q$4*'PG&amp;E 2021 DR Allocations'!J40</f>
        <v>4.048519089</v>
      </c>
      <c r="K40" s="52">
        <f>$Q$4*'PG&amp;E 2021 DR Allocations'!K40</f>
        <v>3.6208360869999998</v>
      </c>
      <c r="L40" s="80">
        <f>$Q$4*'PG&amp;E 2021 DR Allocations'!L40</f>
        <v>2.835044017</v>
      </c>
      <c r="M40" s="80">
        <f>$Q$4*'PG&amp;E 2021 DR Allocations'!M40</f>
        <v>0.74692042349999999</v>
      </c>
      <c r="N40" s="66">
        <v>0</v>
      </c>
      <c r="O40" s="66">
        <v>0</v>
      </c>
    </row>
    <row r="41" spans="1:15" customFormat="1" ht="16" customHeight="1">
      <c r="A41" s="130"/>
      <c r="B41" s="112"/>
      <c r="C41" s="25" t="s">
        <v>27</v>
      </c>
      <c r="D41" s="66">
        <v>0</v>
      </c>
      <c r="E41" s="66">
        <v>0</v>
      </c>
      <c r="F41" s="66">
        <v>0</v>
      </c>
      <c r="G41" s="66">
        <v>0</v>
      </c>
      <c r="H41" s="80">
        <f>$Q$4*'PG&amp;E 2021 DR Allocations'!H41</f>
        <v>5.9887018110000003</v>
      </c>
      <c r="I41" s="80">
        <f>$Q$4*'PG&amp;E 2021 DR Allocations'!I41</f>
        <v>8.6488061409999997</v>
      </c>
      <c r="J41" s="80">
        <f>$Q$4*'PG&amp;E 2021 DR Allocations'!J41</f>
        <v>9.0094448909999993</v>
      </c>
      <c r="K41" s="52">
        <f>$Q$4*'PG&amp;E 2021 DR Allocations'!K41</f>
        <v>8.2559474040000005</v>
      </c>
      <c r="L41" s="80">
        <f>$Q$4*'PG&amp;E 2021 DR Allocations'!L41</f>
        <v>7.2405269060000004</v>
      </c>
      <c r="M41" s="80">
        <f>$Q$4*'PG&amp;E 2021 DR Allocations'!M41</f>
        <v>3.292054217</v>
      </c>
      <c r="N41" s="66">
        <v>0</v>
      </c>
      <c r="O41" s="66">
        <v>0</v>
      </c>
    </row>
    <row r="42" spans="1:15" customFormat="1" ht="16" customHeight="1">
      <c r="A42" s="131"/>
      <c r="B42" s="113"/>
      <c r="C42" s="25" t="s">
        <v>19</v>
      </c>
      <c r="D42" s="67">
        <v>0</v>
      </c>
      <c r="E42" s="67">
        <v>0</v>
      </c>
      <c r="F42" s="67">
        <v>0</v>
      </c>
      <c r="G42" s="67">
        <v>0</v>
      </c>
      <c r="H42" s="67">
        <f>SUM(H34:H41)</f>
        <v>29.246402085100001</v>
      </c>
      <c r="I42" s="67">
        <f t="shared" ref="I42:M42" si="2">SUM(I34:I41)</f>
        <v>46.751665826200004</v>
      </c>
      <c r="J42" s="67">
        <f t="shared" si="2"/>
        <v>47.904676891000001</v>
      </c>
      <c r="K42" s="70">
        <f t="shared" si="2"/>
        <v>45.107564830300007</v>
      </c>
      <c r="L42" s="67">
        <f t="shared" si="2"/>
        <v>39.771512857499999</v>
      </c>
      <c r="M42" s="67">
        <f t="shared" si="2"/>
        <v>17.7652549351</v>
      </c>
      <c r="N42" s="67">
        <v>0</v>
      </c>
      <c r="O42" s="67">
        <v>0</v>
      </c>
    </row>
    <row r="43" spans="1:15" customFormat="1" ht="16" customHeight="1">
      <c r="A43" s="135" t="s">
        <v>11</v>
      </c>
      <c r="B43" s="136"/>
      <c r="C43" s="29" t="s">
        <v>20</v>
      </c>
      <c r="D43" s="81">
        <f>SUM(D7,D16,D25,D34)</f>
        <v>10.244144120216369</v>
      </c>
      <c r="E43" s="81">
        <f t="shared" ref="E43:O43" si="3">SUM(E7,E16,E25,E34)</f>
        <v>9.4232300000000002</v>
      </c>
      <c r="F43" s="81">
        <f t="shared" si="3"/>
        <v>10.15822</v>
      </c>
      <c r="G43" s="81">
        <f t="shared" si="3"/>
        <v>10.926120000000001</v>
      </c>
      <c r="H43" s="81">
        <f t="shared" si="3"/>
        <v>34.354907834654085</v>
      </c>
      <c r="I43" s="81">
        <f t="shared" si="3"/>
        <v>43.819526547654078</v>
      </c>
      <c r="J43" s="81">
        <f t="shared" si="3"/>
        <v>52.291903045308167</v>
      </c>
      <c r="K43" s="52">
        <f t="shared" si="3"/>
        <v>53.180878935308172</v>
      </c>
      <c r="L43" s="81">
        <f t="shared" si="3"/>
        <v>49.233499955308162</v>
      </c>
      <c r="M43" s="81">
        <f t="shared" si="3"/>
        <v>37.893909915654085</v>
      </c>
      <c r="N43" s="81">
        <f t="shared" si="3"/>
        <v>10.15822</v>
      </c>
      <c r="O43" s="81">
        <f t="shared" si="3"/>
        <v>9.8949400000000001</v>
      </c>
    </row>
    <row r="44" spans="1:15" customFormat="1" ht="16" customHeight="1">
      <c r="A44" s="137"/>
      <c r="B44" s="138"/>
      <c r="C44" s="29" t="s">
        <v>21</v>
      </c>
      <c r="D44" s="81">
        <f t="shared" ref="D44:O51" si="4">SUM(D8,D17,D26,D35)</f>
        <v>12.20529881477356</v>
      </c>
      <c r="E44" s="81">
        <f t="shared" si="4"/>
        <v>9.8071799999999989</v>
      </c>
      <c r="F44" s="81">
        <f t="shared" si="4"/>
        <v>10.564110000000001</v>
      </c>
      <c r="G44" s="81">
        <f t="shared" si="4"/>
        <v>11.36492</v>
      </c>
      <c r="H44" s="81">
        <f t="shared" si="4"/>
        <v>22.658462132651703</v>
      </c>
      <c r="I44" s="81">
        <f t="shared" si="4"/>
        <v>26.037928600651703</v>
      </c>
      <c r="J44" s="81">
        <f t="shared" si="4"/>
        <v>29.124571296303404</v>
      </c>
      <c r="K44" s="52">
        <f t="shared" si="4"/>
        <v>28.700135414303404</v>
      </c>
      <c r="L44" s="81">
        <f t="shared" si="4"/>
        <v>27.112360651303405</v>
      </c>
      <c r="M44" s="81">
        <f t="shared" si="4"/>
        <v>22.242553231651705</v>
      </c>
      <c r="N44" s="81">
        <f t="shared" si="4"/>
        <v>10.564110000000001</v>
      </c>
      <c r="O44" s="81">
        <f t="shared" si="4"/>
        <v>10.289860000000001</v>
      </c>
    </row>
    <row r="45" spans="1:15" customFormat="1" ht="16" customHeight="1">
      <c r="A45" s="137"/>
      <c r="B45" s="138"/>
      <c r="C45" s="98" t="s">
        <v>22</v>
      </c>
      <c r="D45" s="190" t="s">
        <v>42</v>
      </c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1:15" customFormat="1" ht="16" customHeight="1">
      <c r="A46" s="137"/>
      <c r="B46" s="138"/>
      <c r="C46" s="98" t="s">
        <v>23</v>
      </c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3"/>
    </row>
    <row r="47" spans="1:15" customFormat="1" ht="16" customHeight="1">
      <c r="A47" s="137"/>
      <c r="B47" s="138"/>
      <c r="C47" s="98" t="s">
        <v>24</v>
      </c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3"/>
    </row>
    <row r="48" spans="1:15" customFormat="1" ht="16" customHeight="1">
      <c r="A48" s="137"/>
      <c r="B48" s="138"/>
      <c r="C48" s="98" t="s">
        <v>25</v>
      </c>
      <c r="D48" s="201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3"/>
    </row>
    <row r="49" spans="1:15" customFormat="1" ht="16" customHeight="1">
      <c r="A49" s="137"/>
      <c r="B49" s="138"/>
      <c r="C49" s="98" t="s">
        <v>26</v>
      </c>
      <c r="D49" s="204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6"/>
    </row>
    <row r="50" spans="1:15" customFormat="1" ht="16" customHeight="1">
      <c r="A50" s="137"/>
      <c r="B50" s="138"/>
      <c r="C50" s="29" t="s">
        <v>27</v>
      </c>
      <c r="D50" s="81">
        <f t="shared" si="4"/>
        <v>135.04069999999999</v>
      </c>
      <c r="E50" s="81">
        <f t="shared" si="4"/>
        <v>130.72949</v>
      </c>
      <c r="F50" s="81">
        <f t="shared" si="4"/>
        <v>140.93159</v>
      </c>
      <c r="G50" s="81">
        <f t="shared" si="4"/>
        <v>151.64928</v>
      </c>
      <c r="H50" s="81">
        <f t="shared" si="4"/>
        <v>168.07841443843415</v>
      </c>
      <c r="I50" s="81">
        <f t="shared" si="4"/>
        <v>174.54655011673418</v>
      </c>
      <c r="J50" s="81">
        <f t="shared" si="4"/>
        <v>175.25281895446838</v>
      </c>
      <c r="K50" s="52">
        <f t="shared" si="4"/>
        <v>173.11758195346837</v>
      </c>
      <c r="L50" s="81">
        <f t="shared" si="4"/>
        <v>172.58912524046841</v>
      </c>
      <c r="M50" s="81">
        <f t="shared" si="4"/>
        <v>160.66707026173415</v>
      </c>
      <c r="N50" s="81">
        <f t="shared" si="4"/>
        <v>140.88771</v>
      </c>
      <c r="O50" s="81">
        <f t="shared" si="4"/>
        <v>137.31148999999999</v>
      </c>
    </row>
    <row r="51" spans="1:15" s="53" customFormat="1" ht="16" customHeight="1">
      <c r="A51" s="139"/>
      <c r="B51" s="140"/>
      <c r="C51" s="29" t="s">
        <v>19</v>
      </c>
      <c r="D51" s="93">
        <f t="shared" si="4"/>
        <v>214.60611</v>
      </c>
      <c r="E51" s="93">
        <f t="shared" si="4"/>
        <v>204.26139999999998</v>
      </c>
      <c r="F51" s="93">
        <f t="shared" si="4"/>
        <v>220.20080999999999</v>
      </c>
      <c r="G51" s="93">
        <f t="shared" si="4"/>
        <v>236.94103000000001</v>
      </c>
      <c r="H51" s="93">
        <f t="shared" si="4"/>
        <v>306.79837204083702</v>
      </c>
      <c r="I51" s="93">
        <f t="shared" si="4"/>
        <v>336.34869556253705</v>
      </c>
      <c r="J51" s="93">
        <f t="shared" si="4"/>
        <v>352.13569184867413</v>
      </c>
      <c r="K51" s="91">
        <f t="shared" si="4"/>
        <v>349.21790430297409</v>
      </c>
      <c r="L51" s="93">
        <f t="shared" si="4"/>
        <v>339.53773233017404</v>
      </c>
      <c r="M51" s="93">
        <f t="shared" si="4"/>
        <v>308.75548015643705</v>
      </c>
      <c r="N51" s="93">
        <f t="shared" si="4"/>
        <v>220.14596</v>
      </c>
      <c r="O51" s="93">
        <f t="shared" si="4"/>
        <v>214.54029</v>
      </c>
    </row>
    <row r="52" spans="1:15" customFormat="1" ht="16" customHeight="1">
      <c r="A52" s="9"/>
      <c r="B52" s="38"/>
      <c r="C52" s="9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customFormat="1" ht="16" customHeight="1">
      <c r="A53" s="10" t="s">
        <v>1</v>
      </c>
      <c r="B53" s="39"/>
      <c r="C53" s="23"/>
      <c r="D53" s="3">
        <v>44217</v>
      </c>
      <c r="E53" s="3">
        <v>44228</v>
      </c>
      <c r="F53" s="3">
        <v>44256</v>
      </c>
      <c r="G53" s="3">
        <v>44287</v>
      </c>
      <c r="H53" s="3">
        <v>44317</v>
      </c>
      <c r="I53" s="3">
        <v>44348</v>
      </c>
      <c r="J53" s="4">
        <v>44378</v>
      </c>
      <c r="K53" s="5">
        <v>44409</v>
      </c>
      <c r="L53" s="3">
        <v>44440</v>
      </c>
      <c r="M53" s="3">
        <v>44470</v>
      </c>
      <c r="N53" s="3">
        <v>44501</v>
      </c>
      <c r="O53" s="3">
        <v>44531</v>
      </c>
    </row>
    <row r="54" spans="1:15" customFormat="1" ht="16" customHeight="1">
      <c r="A54" s="120" t="s">
        <v>2</v>
      </c>
      <c r="B54" s="123" t="s">
        <v>37</v>
      </c>
      <c r="C54" s="28" t="s">
        <v>20</v>
      </c>
      <c r="D54" s="51">
        <f>$Q$4*'PG&amp;E 2021 DR Allocations'!D54</f>
        <v>0.24263445999999997</v>
      </c>
      <c r="E54" s="51">
        <f>$Q$4*'PG&amp;E 2021 DR Allocations'!E54</f>
        <v>0.24263445999999997</v>
      </c>
      <c r="F54" s="51">
        <f>$Q$4*'PG&amp;E 2021 DR Allocations'!F54</f>
        <v>0.24263445999999997</v>
      </c>
      <c r="G54" s="51">
        <f>$Q$4*'PG&amp;E 2021 DR Allocations'!G54</f>
        <v>0.36115434000000002</v>
      </c>
      <c r="H54" s="51">
        <f>$Q$4*'PG&amp;E 2021 DR Allocations'!H54</f>
        <v>0.52958333199999996</v>
      </c>
      <c r="I54" s="51">
        <f>$Q$4*'PG&amp;E 2021 DR Allocations'!I54</f>
        <v>0.69593241199999989</v>
      </c>
      <c r="J54" s="51">
        <f>$Q$4*'PG&amp;E 2021 DR Allocations'!J54</f>
        <v>0.79611483999999999</v>
      </c>
      <c r="K54" s="52">
        <f>$Q$4*'PG&amp;E 2021 DR Allocations'!K54</f>
        <v>0.73427914399999994</v>
      </c>
      <c r="L54" s="51">
        <f>$Q$4*'PG&amp;E 2021 DR Allocations'!L54</f>
        <v>0.73544196399999995</v>
      </c>
      <c r="M54" s="51">
        <f>$Q$4*'PG&amp;E 2021 DR Allocations'!M54</f>
        <v>0.44196813600000001</v>
      </c>
      <c r="N54" s="51">
        <f>$Q$4*'PG&amp;E 2021 DR Allocations'!N54</f>
        <v>0.24263445999999997</v>
      </c>
      <c r="O54" s="51">
        <f>$Q$4*'PG&amp;E 2021 DR Allocations'!O54</f>
        <v>0.24263445999999997</v>
      </c>
    </row>
    <row r="55" spans="1:15" customFormat="1" ht="16" customHeight="1">
      <c r="A55" s="121"/>
      <c r="B55" s="124"/>
      <c r="C55" s="28" t="s">
        <v>21</v>
      </c>
      <c r="D55" s="51">
        <f>$Q$4*'PG&amp;E 2021 DR Allocations'!D55</f>
        <v>0.27475462</v>
      </c>
      <c r="E55" s="51">
        <f>$Q$4*'PG&amp;E 2021 DR Allocations'!E55</f>
        <v>0.27475462</v>
      </c>
      <c r="F55" s="51">
        <f>$Q$4*'PG&amp;E 2021 DR Allocations'!F55</f>
        <v>0.27475462</v>
      </c>
      <c r="G55" s="51">
        <f>$Q$4*'PG&amp;E 2021 DR Allocations'!G55</f>
        <v>1.2218824799999999</v>
      </c>
      <c r="H55" s="51">
        <f>$Q$4*'PG&amp;E 2021 DR Allocations'!H55</f>
        <v>1.4709190320000001</v>
      </c>
      <c r="I55" s="51">
        <f>$Q$4*'PG&amp;E 2021 DR Allocations'!I55</f>
        <v>1.8787309759999999</v>
      </c>
      <c r="J55" s="51">
        <f>$Q$4*'PG&amp;E 2021 DR Allocations'!J55</f>
        <v>1.9588690200000001</v>
      </c>
      <c r="K55" s="52">
        <f>$Q$4*'PG&amp;E 2021 DR Allocations'!K55</f>
        <v>1.867172984</v>
      </c>
      <c r="L55" s="51">
        <f>$Q$4*'PG&amp;E 2021 DR Allocations'!L55</f>
        <v>1.7264015559999999</v>
      </c>
      <c r="M55" s="51">
        <f>$Q$4*'PG&amp;E 2021 DR Allocations'!M55</f>
        <v>1.1557114399999999</v>
      </c>
      <c r="N55" s="51">
        <f>$Q$4*'PG&amp;E 2021 DR Allocations'!N55</f>
        <v>0.27475462</v>
      </c>
      <c r="O55" s="51">
        <f>$Q$4*'PG&amp;E 2021 DR Allocations'!O55</f>
        <v>0.27475462</v>
      </c>
    </row>
    <row r="56" spans="1:15" customFormat="1" ht="16" customHeight="1">
      <c r="A56" s="121"/>
      <c r="B56" s="124"/>
      <c r="C56" s="28" t="s">
        <v>22</v>
      </c>
      <c r="D56" s="51">
        <f>$Q$4*'PG&amp;E 2021 DR Allocations'!D56</f>
        <v>8.5565999999999995E-4</v>
      </c>
      <c r="E56" s="51">
        <f>$Q$4*'PG&amp;E 2021 DR Allocations'!E56</f>
        <v>8.5565999999999995E-4</v>
      </c>
      <c r="F56" s="51">
        <f>$Q$4*'PG&amp;E 2021 DR Allocations'!F56</f>
        <v>8.5565999999999995E-4</v>
      </c>
      <c r="G56" s="51">
        <f>$Q$4*'PG&amp;E 2021 DR Allocations'!G56</f>
        <v>2.7425000000000001E-3</v>
      </c>
      <c r="H56" s="51">
        <f>$Q$4*'PG&amp;E 2021 DR Allocations'!H56</f>
        <v>6.6917000000000001E-3</v>
      </c>
      <c r="I56" s="51">
        <f>$Q$4*'PG&amp;E 2021 DR Allocations'!I56</f>
        <v>8.4907799999999999E-3</v>
      </c>
      <c r="J56" s="51">
        <f>$Q$4*'PG&amp;E 2021 DR Allocations'!J56</f>
        <v>8.7321199999999995E-3</v>
      </c>
      <c r="K56" s="52">
        <f>$Q$4*'PG&amp;E 2021 DR Allocations'!K56</f>
        <v>8.4469000000000002E-3</v>
      </c>
      <c r="L56" s="51">
        <f>$Q$4*'PG&amp;E 2021 DR Allocations'!L56</f>
        <v>7.3718400000000002E-3</v>
      </c>
      <c r="M56" s="51">
        <f>$Q$4*'PG&amp;E 2021 DR Allocations'!M56</f>
        <v>4.2124800000000002E-3</v>
      </c>
      <c r="N56" s="51">
        <f>$Q$4*'PG&amp;E 2021 DR Allocations'!N56</f>
        <v>8.5565999999999995E-4</v>
      </c>
      <c r="O56" s="51">
        <f>$Q$4*'PG&amp;E 2021 DR Allocations'!O56</f>
        <v>8.5565999999999995E-4</v>
      </c>
    </row>
    <row r="57" spans="1:15" customFormat="1" ht="16" customHeight="1">
      <c r="A57" s="121"/>
      <c r="B57" s="124"/>
      <c r="C57" s="28" t="s">
        <v>23</v>
      </c>
      <c r="D57" s="51">
        <f>$Q$4*'PG&amp;E 2021 DR Allocations'!D57</f>
        <v>0.12828318</v>
      </c>
      <c r="E57" s="51">
        <f>$Q$4*'PG&amp;E 2021 DR Allocations'!E57</f>
        <v>0.12828318</v>
      </c>
      <c r="F57" s="51">
        <f>$Q$4*'PG&amp;E 2021 DR Allocations'!F57</f>
        <v>0.12828318</v>
      </c>
      <c r="G57" s="51">
        <f>$Q$4*'PG&amp;E 2021 DR Allocations'!G57</f>
        <v>0.53641106000000005</v>
      </c>
      <c r="H57" s="51">
        <f>$Q$4*'PG&amp;E 2021 DR Allocations'!H57</f>
        <v>0.57542476799999998</v>
      </c>
      <c r="I57" s="51">
        <f>$Q$4*'PG&amp;E 2021 DR Allocations'!I57</f>
        <v>0.75031728399999997</v>
      </c>
      <c r="J57" s="51">
        <f>$Q$4*'PG&amp;E 2021 DR Allocations'!J57</f>
        <v>0.74126483999999992</v>
      </c>
      <c r="K57" s="52">
        <f>$Q$4*'PG&amp;E 2021 DR Allocations'!K57</f>
        <v>0.70588439600000008</v>
      </c>
      <c r="L57" s="51">
        <f>$Q$4*'PG&amp;E 2021 DR Allocations'!L57</f>
        <v>0.66777022800000008</v>
      </c>
      <c r="M57" s="51">
        <f>$Q$4*'PG&amp;E 2021 DR Allocations'!M57</f>
        <v>0.46831807600000003</v>
      </c>
      <c r="N57" s="51">
        <f>$Q$4*'PG&amp;E 2021 DR Allocations'!N57</f>
        <v>0.12828318</v>
      </c>
      <c r="O57" s="51">
        <f>$Q$4*'PG&amp;E 2021 DR Allocations'!O57</f>
        <v>0.12828318</v>
      </c>
    </row>
    <row r="58" spans="1:15" customFormat="1" ht="16" customHeight="1">
      <c r="A58" s="121"/>
      <c r="B58" s="124"/>
      <c r="C58" s="28" t="s">
        <v>24</v>
      </c>
      <c r="D58" s="51">
        <f>$Q$4*'PG&amp;E 2021 DR Allocations'!D58</f>
        <v>8.1397399999999995E-2</v>
      </c>
      <c r="E58" s="51">
        <f>$Q$4*'PG&amp;E 2021 DR Allocations'!E58</f>
        <v>8.1397399999999995E-2</v>
      </c>
      <c r="F58" s="51">
        <f>$Q$4*'PG&amp;E 2021 DR Allocations'!F58</f>
        <v>8.1397399999999995E-2</v>
      </c>
      <c r="G58" s="51">
        <f>$Q$4*'PG&amp;E 2021 DR Allocations'!G58</f>
        <v>9.2718439999999999E-2</v>
      </c>
      <c r="H58" s="51">
        <f>$Q$4*'PG&amp;E 2021 DR Allocations'!H58</f>
        <v>0.165616284</v>
      </c>
      <c r="I58" s="51">
        <f>$Q$4*'PG&amp;E 2021 DR Allocations'!I58</f>
        <v>0.21144455600000001</v>
      </c>
      <c r="J58" s="51">
        <f>$Q$4*'PG&amp;E 2021 DR Allocations'!J58</f>
        <v>0.23353813599999998</v>
      </c>
      <c r="K58" s="52">
        <f>$Q$4*'PG&amp;E 2021 DR Allocations'!K58</f>
        <v>0.22106305199999998</v>
      </c>
      <c r="L58" s="51">
        <f>$Q$4*'PG&amp;E 2021 DR Allocations'!L58</f>
        <v>0.21159813599999999</v>
      </c>
      <c r="M58" s="51">
        <f>$Q$4*'PG&amp;E 2021 DR Allocations'!M58</f>
        <v>0.12467624400000001</v>
      </c>
      <c r="N58" s="51">
        <f>$Q$4*'PG&amp;E 2021 DR Allocations'!N58</f>
        <v>8.1397399999999995E-2</v>
      </c>
      <c r="O58" s="51">
        <f>$Q$4*'PG&amp;E 2021 DR Allocations'!O58</f>
        <v>8.1397399999999995E-2</v>
      </c>
    </row>
    <row r="59" spans="1:15" customFormat="1">
      <c r="A59" s="121"/>
      <c r="B59" s="124"/>
      <c r="C59" s="28" t="s">
        <v>25</v>
      </c>
      <c r="D59" s="51">
        <f>$Q$4*'PG&amp;E 2021 DR Allocations'!D59</f>
        <v>0.39843040000000002</v>
      </c>
      <c r="E59" s="51">
        <f>$Q$4*'PG&amp;E 2021 DR Allocations'!E59</f>
        <v>0.39843040000000002</v>
      </c>
      <c r="F59" s="51">
        <f>$Q$4*'PG&amp;E 2021 DR Allocations'!F59</f>
        <v>0.39843040000000002</v>
      </c>
      <c r="G59" s="51">
        <f>$Q$4*'PG&amp;E 2021 DR Allocations'!G59</f>
        <v>0.50196525999999997</v>
      </c>
      <c r="H59" s="51">
        <f>$Q$4*'PG&amp;E 2021 DR Allocations'!H59</f>
        <v>0.72244032000000002</v>
      </c>
      <c r="I59" s="51">
        <f>$Q$4*'PG&amp;E 2021 DR Allocations'!I59</f>
        <v>1.012833772</v>
      </c>
      <c r="J59" s="51">
        <f>$Q$4*'PG&amp;E 2021 DR Allocations'!J59</f>
        <v>1.074274548</v>
      </c>
      <c r="K59" s="52">
        <f>$Q$4*'PG&amp;E 2021 DR Allocations'!K59</f>
        <v>0.99036282399999997</v>
      </c>
      <c r="L59" s="51">
        <f>$Q$4*'PG&amp;E 2021 DR Allocations'!L59</f>
        <v>0.90176032799999994</v>
      </c>
      <c r="M59" s="51">
        <f>$Q$4*'PG&amp;E 2021 DR Allocations'!M59</f>
        <v>0.42656625600000003</v>
      </c>
      <c r="N59" s="51">
        <f>$Q$4*'PG&amp;E 2021 DR Allocations'!N59</f>
        <v>0.39843040000000002</v>
      </c>
      <c r="O59" s="51">
        <f>$Q$4*'PG&amp;E 2021 DR Allocations'!O59</f>
        <v>0.39843040000000002</v>
      </c>
    </row>
    <row r="60" spans="1:15" customFormat="1">
      <c r="A60" s="121"/>
      <c r="B60" s="124"/>
      <c r="C60" s="28" t="s">
        <v>26</v>
      </c>
      <c r="D60" s="51">
        <f>$Q$4*'PG&amp;E 2021 DR Allocations'!D60</f>
        <v>0.24364369999999999</v>
      </c>
      <c r="E60" s="51">
        <f>$Q$4*'PG&amp;E 2021 DR Allocations'!E60</f>
        <v>0.24364369999999999</v>
      </c>
      <c r="F60" s="51">
        <f>$Q$4*'PG&amp;E 2021 DR Allocations'!F60</f>
        <v>0.24364369999999999</v>
      </c>
      <c r="G60" s="51">
        <f>$Q$4*'PG&amp;E 2021 DR Allocations'!G60</f>
        <v>0.36319475999999995</v>
      </c>
      <c r="H60" s="51">
        <f>$Q$4*'PG&amp;E 2021 DR Allocations'!H60</f>
        <v>0.5808307840000001</v>
      </c>
      <c r="I60" s="51">
        <f>$Q$4*'PG&amp;E 2021 DR Allocations'!I60</f>
        <v>0.78170025999999992</v>
      </c>
      <c r="J60" s="51">
        <f>$Q$4*'PG&amp;E 2021 DR Allocations'!J60</f>
        <v>0.8595960359999999</v>
      </c>
      <c r="K60" s="52">
        <f>$Q$4*'PG&amp;E 2021 DR Allocations'!K60</f>
        <v>0.77977392800000001</v>
      </c>
      <c r="L60" s="51">
        <f>$Q$4*'PG&amp;E 2021 DR Allocations'!L60</f>
        <v>0.73366482399999999</v>
      </c>
      <c r="M60" s="51">
        <f>$Q$4*'PG&amp;E 2021 DR Allocations'!M60</f>
        <v>0.37945668799999999</v>
      </c>
      <c r="N60" s="51">
        <f>$Q$4*'PG&amp;E 2021 DR Allocations'!N60</f>
        <v>0.24364369999999999</v>
      </c>
      <c r="O60" s="51">
        <f>$Q$4*'PG&amp;E 2021 DR Allocations'!O60</f>
        <v>0.24364369999999999</v>
      </c>
    </row>
    <row r="61" spans="1:15" customFormat="1">
      <c r="A61" s="121"/>
      <c r="B61" s="124"/>
      <c r="C61" s="28" t="s">
        <v>27</v>
      </c>
      <c r="D61" s="51">
        <f>$Q$4*'PG&amp;E 2021 DR Allocations'!D61</f>
        <v>0.54368115048569932</v>
      </c>
      <c r="E61" s="51">
        <f>$Q$4*'PG&amp;E 2021 DR Allocations'!E61</f>
        <v>0.54368115048569932</v>
      </c>
      <c r="F61" s="51">
        <f>$Q$4*'PG&amp;E 2021 DR Allocations'!F61</f>
        <v>0.54368115048569932</v>
      </c>
      <c r="G61" s="51">
        <f>$Q$4*'PG&amp;E 2021 DR Allocations'!G61</f>
        <v>0.86658912950215938</v>
      </c>
      <c r="H61" s="51">
        <f>$Q$4*'PG&amp;E 2021 DR Allocations'!H61</f>
        <v>1.2639673017172763</v>
      </c>
      <c r="I61" s="51">
        <f>$Q$4*'PG&amp;E 2021 DR Allocations'!I61</f>
        <v>1.714584336150192</v>
      </c>
      <c r="J61" s="51">
        <f>$Q$4*'PG&amp;E 2021 DR Allocations'!J61</f>
        <v>1.8209528439850804</v>
      </c>
      <c r="K61" s="52">
        <f>$Q$4*'PG&amp;E 2021 DR Allocations'!K61</f>
        <v>1.6857068400616835</v>
      </c>
      <c r="L61" s="51">
        <f>$Q$4*'PG&amp;E 2021 DR Allocations'!L61</f>
        <v>1.5524753366252038</v>
      </c>
      <c r="M61" s="51">
        <f>$Q$4*'PG&amp;E 2021 DR Allocations'!M61</f>
        <v>0.81593646828016042</v>
      </c>
      <c r="N61" s="51">
        <f>$Q$4*'PG&amp;E 2021 DR Allocations'!N61</f>
        <v>0.54368115048569932</v>
      </c>
      <c r="O61" s="51">
        <f>$Q$4*'PG&amp;E 2021 DR Allocations'!O61</f>
        <v>0.54368115048569932</v>
      </c>
    </row>
    <row r="62" spans="1:15" customFormat="1">
      <c r="A62" s="122"/>
      <c r="B62" s="125"/>
      <c r="C62" s="28" t="s">
        <v>19</v>
      </c>
      <c r="D62" s="65">
        <f>SUM(D54:D61)</f>
        <v>1.9136805704856994</v>
      </c>
      <c r="E62" s="65">
        <f t="shared" ref="E62:O62" si="5">SUM(E54:E61)</f>
        <v>1.9136805704856994</v>
      </c>
      <c r="F62" s="65">
        <f t="shared" si="5"/>
        <v>1.9136805704856994</v>
      </c>
      <c r="G62" s="65">
        <f t="shared" si="5"/>
        <v>3.9466579695021595</v>
      </c>
      <c r="H62" s="65">
        <f t="shared" si="5"/>
        <v>5.3154735217172764</v>
      </c>
      <c r="I62" s="65">
        <f t="shared" si="5"/>
        <v>7.0540343761501916</v>
      </c>
      <c r="J62" s="65">
        <f t="shared" si="5"/>
        <v>7.4933423839850803</v>
      </c>
      <c r="K62" s="70">
        <f t="shared" si="5"/>
        <v>6.9926900680616839</v>
      </c>
      <c r="L62" s="65">
        <f t="shared" si="5"/>
        <v>6.5364842126252034</v>
      </c>
      <c r="M62" s="65">
        <f t="shared" si="5"/>
        <v>3.816845788280161</v>
      </c>
      <c r="N62" s="65">
        <f t="shared" si="5"/>
        <v>1.9136805704856994</v>
      </c>
      <c r="O62" s="65">
        <f t="shared" si="5"/>
        <v>1.9136805704856994</v>
      </c>
    </row>
    <row r="63" spans="1:15" customFormat="1">
      <c r="A63" s="108" t="s">
        <v>4</v>
      </c>
      <c r="B63" s="111" t="s">
        <v>37</v>
      </c>
      <c r="C63" s="25" t="s">
        <v>20</v>
      </c>
      <c r="D63" s="80">
        <f>$Q$4*'PG&amp;E 2021 DR Allocations'!D63</f>
        <v>0.97160138149999997</v>
      </c>
      <c r="E63" s="80">
        <f>$Q$4*'PG&amp;E 2021 DR Allocations'!E63</f>
        <v>0.97160138149999997</v>
      </c>
      <c r="F63" s="80">
        <f>$Q$4*'PG&amp;E 2021 DR Allocations'!F63</f>
        <v>1.4648997930000001</v>
      </c>
      <c r="G63" s="80">
        <f>$Q$4*'PG&amp;E 2021 DR Allocations'!G63</f>
        <v>1.4648997930000001</v>
      </c>
      <c r="H63" s="80">
        <f>$Q$4*'PG&amp;E 2021 DR Allocations'!H63</f>
        <v>3.068024877</v>
      </c>
      <c r="I63" s="80">
        <f>$Q$4*'PG&amp;E 2021 DR Allocations'!I63</f>
        <v>2.8513640860000002</v>
      </c>
      <c r="J63" s="80">
        <f>$Q$4*'PG&amp;E 2021 DR Allocations'!J63</f>
        <v>2.761117187</v>
      </c>
      <c r="K63" s="52">
        <f>$Q$4*'PG&amp;E 2021 DR Allocations'!K63</f>
        <v>2.7942454899999998</v>
      </c>
      <c r="L63" s="80">
        <f>$Q$4*'PG&amp;E 2021 DR Allocations'!L63</f>
        <v>2.806633911</v>
      </c>
      <c r="M63" s="80">
        <f>$Q$4*'PG&amp;E 2021 DR Allocations'!M63</f>
        <v>3.2974086739999997</v>
      </c>
      <c r="N63" s="80">
        <f>$Q$4*'PG&amp;E 2021 DR Allocations'!N63</f>
        <v>1.5119797419999998</v>
      </c>
      <c r="O63" s="80">
        <f>$Q$4*'PG&amp;E 2021 DR Allocations'!O63</f>
        <v>1.5119797419999998</v>
      </c>
    </row>
    <row r="64" spans="1:15" customFormat="1">
      <c r="A64" s="109"/>
      <c r="B64" s="112"/>
      <c r="C64" s="25" t="s">
        <v>21</v>
      </c>
      <c r="D64" s="80">
        <f>$Q$4*'PG&amp;E 2021 DR Allocations'!D64</f>
        <v>0.29435943609999998</v>
      </c>
      <c r="E64" s="80">
        <f>$Q$4*'PG&amp;E 2021 DR Allocations'!E64</f>
        <v>0.29435943609999998</v>
      </c>
      <c r="F64" s="80">
        <f>$Q$4*'PG&amp;E 2021 DR Allocations'!F64</f>
        <v>0.79362925740000001</v>
      </c>
      <c r="G64" s="80">
        <f>$Q$4*'PG&amp;E 2021 DR Allocations'!G64</f>
        <v>0.79362925740000001</v>
      </c>
      <c r="H64" s="80">
        <f>$Q$4*'PG&amp;E 2021 DR Allocations'!H64</f>
        <v>1.9863148629999998</v>
      </c>
      <c r="I64" s="80">
        <f>$Q$4*'PG&amp;E 2021 DR Allocations'!I64</f>
        <v>1.169222092</v>
      </c>
      <c r="J64" s="80">
        <f>$Q$4*'PG&amp;E 2021 DR Allocations'!J64</f>
        <v>0.9796790313</v>
      </c>
      <c r="K64" s="52">
        <f>$Q$4*'PG&amp;E 2021 DR Allocations'!K64</f>
        <v>1.3311711049999999</v>
      </c>
      <c r="L64" s="80">
        <f>$Q$4*'PG&amp;E 2021 DR Allocations'!L64</f>
        <v>1.5380587229999998</v>
      </c>
      <c r="M64" s="80">
        <f>$Q$4*'PG&amp;E 2021 DR Allocations'!M64</f>
        <v>2.5191047260000001</v>
      </c>
      <c r="N64" s="80">
        <f>$Q$4*'PG&amp;E 2021 DR Allocations'!N64</f>
        <v>0.81697177190000003</v>
      </c>
      <c r="O64" s="80">
        <f>$Q$4*'PG&amp;E 2021 DR Allocations'!O64</f>
        <v>0.81697177190000003</v>
      </c>
    </row>
    <row r="65" spans="1:15" customFormat="1">
      <c r="A65" s="109"/>
      <c r="B65" s="112"/>
      <c r="C65" s="25" t="s">
        <v>22</v>
      </c>
      <c r="D65" s="80">
        <f>$Q$4*'PG&amp;E 2021 DR Allocations'!D65</f>
        <v>-2.0499639E-3</v>
      </c>
      <c r="E65" s="80">
        <f>$Q$4*'PG&amp;E 2021 DR Allocations'!E65</f>
        <v>-2.0499639E-3</v>
      </c>
      <c r="F65" s="80">
        <f>$Q$4*'PG&amp;E 2021 DR Allocations'!F65</f>
        <v>1.0206597699999998E-2</v>
      </c>
      <c r="G65" s="80">
        <f>$Q$4*'PG&amp;E 2021 DR Allocations'!G65</f>
        <v>1.0206597699999998E-2</v>
      </c>
      <c r="H65" s="80">
        <f>$Q$4*'PG&amp;E 2021 DR Allocations'!H65</f>
        <v>2.0971568400000001E-2</v>
      </c>
      <c r="I65" s="80">
        <f>$Q$4*'PG&amp;E 2021 DR Allocations'!I65</f>
        <v>2.0563484399999998E-2</v>
      </c>
      <c r="J65" s="80">
        <f>$Q$4*'PG&amp;E 2021 DR Allocations'!J65</f>
        <v>1.88571009E-2</v>
      </c>
      <c r="K65" s="52">
        <f>$Q$4*'PG&amp;E 2021 DR Allocations'!K65</f>
        <v>1.8578462900000002E-2</v>
      </c>
      <c r="L65" s="80">
        <f>$Q$4*'PG&amp;E 2021 DR Allocations'!L65</f>
        <v>1.9621600199999999E-2</v>
      </c>
      <c r="M65" s="80">
        <f>$Q$4*'PG&amp;E 2021 DR Allocations'!M65</f>
        <v>2.3887504100000002E-2</v>
      </c>
      <c r="N65" s="80">
        <f>$Q$4*'PG&amp;E 2021 DR Allocations'!N65</f>
        <v>1.0343064499999999E-2</v>
      </c>
      <c r="O65" s="80">
        <f>$Q$4*'PG&amp;E 2021 DR Allocations'!O65</f>
        <v>1.0343064499999999E-2</v>
      </c>
    </row>
    <row r="66" spans="1:15" customFormat="1">
      <c r="A66" s="109"/>
      <c r="B66" s="112"/>
      <c r="C66" s="25" t="s">
        <v>23</v>
      </c>
      <c r="D66" s="80">
        <f>$Q$4*'PG&amp;E 2021 DR Allocations'!D66</f>
        <v>0.25245995989999997</v>
      </c>
      <c r="E66" s="80">
        <f>$Q$4*'PG&amp;E 2021 DR Allocations'!E66</f>
        <v>0.25245995989999997</v>
      </c>
      <c r="F66" s="80">
        <f>$Q$4*'PG&amp;E 2021 DR Allocations'!F66</f>
        <v>0.47871149279999997</v>
      </c>
      <c r="G66" s="80">
        <f>$Q$4*'PG&amp;E 2021 DR Allocations'!G66</f>
        <v>0.47871149279999997</v>
      </c>
      <c r="H66" s="80">
        <f>$Q$4*'PG&amp;E 2021 DR Allocations'!H66</f>
        <v>1.0673838522000001</v>
      </c>
      <c r="I66" s="80">
        <f>$Q$4*'PG&amp;E 2021 DR Allocations'!I66</f>
        <v>0.86463576369999995</v>
      </c>
      <c r="J66" s="80">
        <f>$Q$4*'PG&amp;E 2021 DR Allocations'!J66</f>
        <v>0.84217852820000005</v>
      </c>
      <c r="K66" s="52">
        <f>$Q$4*'PG&amp;E 2021 DR Allocations'!K66</f>
        <v>0.89675921469999997</v>
      </c>
      <c r="L66" s="80">
        <f>$Q$4*'PG&amp;E 2021 DR Allocations'!L66</f>
        <v>0.92045803479999999</v>
      </c>
      <c r="M66" s="80">
        <f>$Q$4*'PG&amp;E 2021 DR Allocations'!M66</f>
        <v>1.1531225200000002</v>
      </c>
      <c r="N66" s="80">
        <f>$Q$4*'PG&amp;E 2021 DR Allocations'!N66</f>
        <v>0.49336028230000001</v>
      </c>
      <c r="O66" s="80">
        <f>$Q$4*'PG&amp;E 2021 DR Allocations'!O66</f>
        <v>0.49336028230000001</v>
      </c>
    </row>
    <row r="67" spans="1:15" customFormat="1">
      <c r="A67" s="109"/>
      <c r="B67" s="112"/>
      <c r="C67" s="25" t="s">
        <v>24</v>
      </c>
      <c r="D67" s="80">
        <f>$Q$4*'PG&amp;E 2021 DR Allocations'!D67</f>
        <v>0.12047319820000001</v>
      </c>
      <c r="E67" s="80">
        <f>$Q$4*'PG&amp;E 2021 DR Allocations'!E67</f>
        <v>0.12047319820000001</v>
      </c>
      <c r="F67" s="80">
        <f>$Q$4*'PG&amp;E 2021 DR Allocations'!F67</f>
        <v>0.1591855603</v>
      </c>
      <c r="G67" s="80">
        <f>$Q$4*'PG&amp;E 2021 DR Allocations'!G67</f>
        <v>0.1591855603</v>
      </c>
      <c r="H67" s="80">
        <f>$Q$4*'PG&amp;E 2021 DR Allocations'!H67</f>
        <v>0.33183920900000002</v>
      </c>
      <c r="I67" s="80">
        <f>$Q$4*'PG&amp;E 2021 DR Allocations'!I67</f>
        <v>0.30790716670000001</v>
      </c>
      <c r="J67" s="80">
        <f>$Q$4*'PG&amp;E 2021 DR Allocations'!J67</f>
        <v>0.29365527180000001</v>
      </c>
      <c r="K67" s="52">
        <f>$Q$4*'PG&amp;E 2021 DR Allocations'!K67</f>
        <v>0.29925655379999999</v>
      </c>
      <c r="L67" s="80">
        <f>$Q$4*'PG&amp;E 2021 DR Allocations'!L67</f>
        <v>0.31031892119999999</v>
      </c>
      <c r="M67" s="80">
        <f>$Q$4*'PG&amp;E 2021 DR Allocations'!M67</f>
        <v>0.36724894289999999</v>
      </c>
      <c r="N67" s="80">
        <f>$Q$4*'PG&amp;E 2021 DR Allocations'!N67</f>
        <v>0.16275958629999998</v>
      </c>
      <c r="O67" s="80">
        <f>$Q$4*'PG&amp;E 2021 DR Allocations'!O67</f>
        <v>0.16275958629999998</v>
      </c>
    </row>
    <row r="68" spans="1:15" customFormat="1" ht="16" customHeight="1">
      <c r="A68" s="109"/>
      <c r="B68" s="112"/>
      <c r="C68" s="25" t="s">
        <v>25</v>
      </c>
      <c r="D68" s="80">
        <f>$Q$4*'PG&amp;E 2021 DR Allocations'!D68</f>
        <v>9.0920237600000009E-2</v>
      </c>
      <c r="E68" s="80">
        <f>$Q$4*'PG&amp;E 2021 DR Allocations'!E68</f>
        <v>9.0920237600000009E-2</v>
      </c>
      <c r="F68" s="80">
        <f>$Q$4*'PG&amp;E 2021 DR Allocations'!F68</f>
        <v>0.1209803413</v>
      </c>
      <c r="G68" s="80">
        <f>$Q$4*'PG&amp;E 2021 DR Allocations'!G68</f>
        <v>0.1209803413</v>
      </c>
      <c r="H68" s="80">
        <f>$Q$4*'PG&amp;E 2021 DR Allocations'!H68</f>
        <v>0.34667383030000004</v>
      </c>
      <c r="I68" s="80">
        <f>$Q$4*'PG&amp;E 2021 DR Allocations'!I68</f>
        <v>0.15540431100000002</v>
      </c>
      <c r="J68" s="80">
        <f>$Q$4*'PG&amp;E 2021 DR Allocations'!J68</f>
        <v>-0.23249620539999999</v>
      </c>
      <c r="K68" s="52">
        <f>$Q$4*'PG&amp;E 2021 DR Allocations'!K68</f>
        <v>0.18698035899999998</v>
      </c>
      <c r="L68" s="80">
        <f>$Q$4*'PG&amp;E 2021 DR Allocations'!L68</f>
        <v>0.2954129949</v>
      </c>
      <c r="M68" s="80">
        <f>$Q$4*'PG&amp;E 2021 DR Allocations'!M68</f>
        <v>0.69978902519999997</v>
      </c>
      <c r="N68" s="80">
        <f>$Q$4*'PG&amp;E 2021 DR Allocations'!N68</f>
        <v>0.12825421919999999</v>
      </c>
      <c r="O68" s="80">
        <f>$Q$4*'PG&amp;E 2021 DR Allocations'!O68</f>
        <v>0.12825421919999999</v>
      </c>
    </row>
    <row r="69" spans="1:15" customFormat="1" ht="16" customHeight="1">
      <c r="A69" s="109"/>
      <c r="B69" s="112"/>
      <c r="C69" s="25" t="s">
        <v>26</v>
      </c>
      <c r="D69" s="80">
        <f>$Q$4*'PG&amp;E 2021 DR Allocations'!D69</f>
        <v>7.8906880900000004E-2</v>
      </c>
      <c r="E69" s="80">
        <f>$Q$4*'PG&amp;E 2021 DR Allocations'!E69</f>
        <v>7.8906880900000004E-2</v>
      </c>
      <c r="F69" s="80">
        <f>$Q$4*'PG&amp;E 2021 DR Allocations'!F69</f>
        <v>0.11793320439999999</v>
      </c>
      <c r="G69" s="80">
        <f>$Q$4*'PG&amp;E 2021 DR Allocations'!G69</f>
        <v>0.11793320439999999</v>
      </c>
      <c r="H69" s="80">
        <f>$Q$4*'PG&amp;E 2021 DR Allocations'!H69</f>
        <v>0.39970324910000005</v>
      </c>
      <c r="I69" s="80">
        <f>$Q$4*'PG&amp;E 2021 DR Allocations'!I69</f>
        <v>9.4327958399999995E-2</v>
      </c>
      <c r="J69" s="80">
        <f>$Q$4*'PG&amp;E 2021 DR Allocations'!J69</f>
        <v>-0.11777391999999999</v>
      </c>
      <c r="K69" s="52">
        <f>$Q$4*'PG&amp;E 2021 DR Allocations'!K69</f>
        <v>0.1156790888</v>
      </c>
      <c r="L69" s="80">
        <f>$Q$4*'PG&amp;E 2021 DR Allocations'!L69</f>
        <v>0.34057220659999998</v>
      </c>
      <c r="M69" s="80">
        <f>$Q$4*'PG&amp;E 2021 DR Allocations'!M69</f>
        <v>0.58268943109999993</v>
      </c>
      <c r="N69" s="80">
        <f>$Q$4*'PG&amp;E 2021 DR Allocations'!N69</f>
        <v>0.1242866993</v>
      </c>
      <c r="O69" s="80">
        <f>$Q$4*'PG&amp;E 2021 DR Allocations'!O69</f>
        <v>0.1242866993</v>
      </c>
    </row>
    <row r="70" spans="1:15" customFormat="1" ht="16" customHeight="1">
      <c r="A70" s="109"/>
      <c r="B70" s="112"/>
      <c r="C70" s="25" t="s">
        <v>27</v>
      </c>
      <c r="D70" s="80">
        <f>$Q$4*'PG&amp;E 2021 DR Allocations'!D70</f>
        <v>0.75610319109999991</v>
      </c>
      <c r="E70" s="80">
        <f>$Q$4*'PG&amp;E 2021 DR Allocations'!E70</f>
        <v>0.75610319109999991</v>
      </c>
      <c r="F70" s="80">
        <f>$Q$4*'PG&amp;E 2021 DR Allocations'!F70</f>
        <v>1.8738997880000001</v>
      </c>
      <c r="G70" s="80">
        <f>$Q$4*'PG&amp;E 2021 DR Allocations'!G70</f>
        <v>1.8738997880000001</v>
      </c>
      <c r="H70" s="80">
        <f>$Q$4*'PG&amp;E 2021 DR Allocations'!H70</f>
        <v>4.167486545</v>
      </c>
      <c r="I70" s="80">
        <f>$Q$4*'PG&amp;E 2021 DR Allocations'!I70</f>
        <v>3.2524887179999999</v>
      </c>
      <c r="J70" s="80">
        <f>$Q$4*'PG&amp;E 2021 DR Allocations'!J70</f>
        <v>2.86277508</v>
      </c>
      <c r="K70" s="52">
        <f>$Q$4*'PG&amp;E 2021 DR Allocations'!K70</f>
        <v>3.2748751970000001</v>
      </c>
      <c r="L70" s="80">
        <f>$Q$4*'PG&amp;E 2021 DR Allocations'!L70</f>
        <v>3.6433147140000002</v>
      </c>
      <c r="M70" s="80">
        <f>$Q$4*'PG&amp;E 2021 DR Allocations'!M70</f>
        <v>5.2858615899999997</v>
      </c>
      <c r="N70" s="80">
        <f>$Q$4*'PG&amp;E 2021 DR Allocations'!N70</f>
        <v>1.9241050900000001</v>
      </c>
      <c r="O70" s="80">
        <f>$Q$4*'PG&amp;E 2021 DR Allocations'!O70</f>
        <v>1.9241050900000001</v>
      </c>
    </row>
    <row r="71" spans="1:15" customFormat="1" ht="16" customHeight="1">
      <c r="A71" s="110"/>
      <c r="B71" s="113"/>
      <c r="C71" s="25" t="s">
        <v>19</v>
      </c>
      <c r="D71" s="67">
        <f>SUM(D63:D70)</f>
        <v>2.5627743213999996</v>
      </c>
      <c r="E71" s="67">
        <f t="shared" ref="E71:O71" si="6">SUM(E63:E70)</f>
        <v>2.5627743213999996</v>
      </c>
      <c r="F71" s="67">
        <f t="shared" si="6"/>
        <v>5.0194460348999996</v>
      </c>
      <c r="G71" s="67">
        <f>SUM(G63:G70)</f>
        <v>5.0194460348999996</v>
      </c>
      <c r="H71" s="67">
        <f t="shared" si="6"/>
        <v>11.388397994</v>
      </c>
      <c r="I71" s="67">
        <f t="shared" si="6"/>
        <v>8.7159135802000005</v>
      </c>
      <c r="J71" s="67">
        <f t="shared" si="6"/>
        <v>7.4079920737999991</v>
      </c>
      <c r="K71" s="70">
        <f t="shared" si="6"/>
        <v>8.9175454712000004</v>
      </c>
      <c r="L71" s="67">
        <f t="shared" si="6"/>
        <v>9.8743911057000009</v>
      </c>
      <c r="M71" s="67">
        <f t="shared" si="6"/>
        <v>13.9291124133</v>
      </c>
      <c r="N71" s="67">
        <f t="shared" si="6"/>
        <v>5.1720604554999996</v>
      </c>
      <c r="O71" s="67">
        <f t="shared" si="6"/>
        <v>5.1720604554999996</v>
      </c>
    </row>
    <row r="72" spans="1:15" customFormat="1" ht="16" customHeight="1">
      <c r="A72" s="120" t="s">
        <v>16</v>
      </c>
      <c r="B72" s="123" t="s">
        <v>36</v>
      </c>
      <c r="C72" s="28" t="s">
        <v>20</v>
      </c>
      <c r="D72" s="51">
        <f>$Q$4*'PG&amp;E 2021 DR Allocations'!D72</f>
        <v>8.3363211035728444</v>
      </c>
      <c r="E72" s="51">
        <f>$Q$4*'PG&amp;E 2021 DR Allocations'!E72</f>
        <v>7.8433889927864069</v>
      </c>
      <c r="F72" s="51">
        <f>$Q$4*'PG&amp;E 2021 DR Allocations'!F72</f>
        <v>7.4258279261589051</v>
      </c>
      <c r="G72" s="51">
        <f>$Q$4*'PG&amp;E 2021 DR Allocations'!G72</f>
        <v>7.6690168204307554</v>
      </c>
      <c r="H72" s="51">
        <f>$Q$4*'PG&amp;E 2021 DR Allocations'!H72</f>
        <v>13.206879809379577</v>
      </c>
      <c r="I72" s="51">
        <f>$Q$4*'PG&amp;E 2021 DR Allocations'!I72</f>
        <v>26.135707798004148</v>
      </c>
      <c r="J72" s="51">
        <f>$Q$4*'PG&amp;E 2021 DR Allocations'!J72</f>
        <v>31.786996131896974</v>
      </c>
      <c r="K72" s="52">
        <f>$Q$4*'PG&amp;E 2021 DR Allocations'!K72</f>
        <v>31.655510046005247</v>
      </c>
      <c r="L72" s="51">
        <f>$Q$4*'PG&amp;E 2021 DR Allocations'!L72</f>
        <v>36.427916599273679</v>
      </c>
      <c r="M72" s="51">
        <f>$Q$4*'PG&amp;E 2021 DR Allocations'!M72</f>
        <v>20.147078489303588</v>
      </c>
      <c r="N72" s="51">
        <f>$Q$4*'PG&amp;E 2021 DR Allocations'!N72</f>
        <v>20.273810729980468</v>
      </c>
      <c r="O72" s="51">
        <f>$Q$4*'PG&amp;E 2021 DR Allocations'!O72</f>
        <v>23.775582668304441</v>
      </c>
    </row>
    <row r="73" spans="1:15" customFormat="1" ht="16" customHeight="1">
      <c r="A73" s="121"/>
      <c r="B73" s="124"/>
      <c r="C73" s="28" t="s">
        <v>21</v>
      </c>
      <c r="D73" s="51">
        <f>$Q$4*'PG&amp;E 2021 DR Allocations'!D73</f>
        <v>0.14573389041423798</v>
      </c>
      <c r="E73" s="51">
        <f>$Q$4*'PG&amp;E 2021 DR Allocations'!E73</f>
        <v>0.13830196966230868</v>
      </c>
      <c r="F73" s="51">
        <f>$Q$4*'PG&amp;E 2021 DR Allocations'!F73</f>
        <v>0.12960389234125613</v>
      </c>
      <c r="G73" s="51">
        <f>$Q$4*'PG&amp;E 2021 DR Allocations'!G73</f>
        <v>0.12116821839660406</v>
      </c>
      <c r="H73" s="51">
        <f>$Q$4*'PG&amp;E 2021 DR Allocations'!H73</f>
        <v>0.25895704458653929</v>
      </c>
      <c r="I73" s="51">
        <f>$Q$4*'PG&amp;E 2021 DR Allocations'!I73</f>
        <v>0.68758397340774535</v>
      </c>
      <c r="J73" s="51">
        <f>$Q$4*'PG&amp;E 2021 DR Allocations'!J73</f>
        <v>0.74700403082370759</v>
      </c>
      <c r="K73" s="52">
        <f>$Q$4*'PG&amp;E 2021 DR Allocations'!K73</f>
        <v>0.71867744535207745</v>
      </c>
      <c r="L73" s="51">
        <f>$Q$4*'PG&amp;E 2021 DR Allocations'!L73</f>
        <v>0.6556482605934143</v>
      </c>
      <c r="M73" s="51">
        <f>$Q$4*'PG&amp;E 2021 DR Allocations'!M73</f>
        <v>0.23546325828135012</v>
      </c>
      <c r="N73" s="51">
        <f>$Q$4*'PG&amp;E 2021 DR Allocations'!N73</f>
        <v>1.8415933688879014</v>
      </c>
      <c r="O73" s="51">
        <f>$Q$4*'PG&amp;E 2021 DR Allocations'!O73</f>
        <v>2.2256331050395963</v>
      </c>
    </row>
    <row r="74" spans="1:15" customFormat="1" ht="16" customHeight="1">
      <c r="A74" s="121"/>
      <c r="B74" s="124"/>
      <c r="C74" s="28" t="s">
        <v>22</v>
      </c>
      <c r="D74" s="51">
        <f>$Q$4*'PG&amp;E 2021 DR Allocations'!D74</f>
        <v>9.8218613620847453E-3</v>
      </c>
      <c r="E74" s="51">
        <f>$Q$4*'PG&amp;E 2021 DR Allocations'!E74</f>
        <v>9.4748889859765772E-3</v>
      </c>
      <c r="F74" s="51">
        <f>$Q$4*'PG&amp;E 2021 DR Allocations'!F74</f>
        <v>9.1136613758280877E-3</v>
      </c>
      <c r="G74" s="51">
        <f>$Q$4*'PG&amp;E 2021 DR Allocations'!G74</f>
        <v>6.5746369473636147E-3</v>
      </c>
      <c r="H74" s="51">
        <f>$Q$4*'PG&amp;E 2021 DR Allocations'!H74</f>
        <v>5.3637149403803052E-3</v>
      </c>
      <c r="I74" s="51">
        <f>$Q$4*'PG&amp;E 2021 DR Allocations'!I74</f>
        <v>0.28358641102910043</v>
      </c>
      <c r="J74" s="51">
        <f>$Q$4*'PG&amp;E 2021 DR Allocations'!J74</f>
        <v>0.27846914878487589</v>
      </c>
      <c r="K74" s="52">
        <f>$Q$4*'PG&amp;E 2021 DR Allocations'!K74</f>
        <v>0.28893098872900008</v>
      </c>
      <c r="L74" s="51">
        <f>$Q$4*'PG&amp;E 2021 DR Allocations'!L74</f>
        <v>0.29203432038426397</v>
      </c>
      <c r="M74" s="51">
        <f>$Q$4*'PG&amp;E 2021 DR Allocations'!M74</f>
        <v>6.6220975898206233E-2</v>
      </c>
      <c r="N74" s="51">
        <f>$Q$4*'PG&amp;E 2021 DR Allocations'!N74</f>
        <v>7.5619593814015382E-2</v>
      </c>
      <c r="O74" s="51">
        <f>$Q$4*'PG&amp;E 2021 DR Allocations'!O74</f>
        <v>7.6834324061870574E-2</v>
      </c>
    </row>
    <row r="75" spans="1:15" customFormat="1" ht="16" customHeight="1">
      <c r="A75" s="121"/>
      <c r="B75" s="124"/>
      <c r="C75" s="28" t="s">
        <v>23</v>
      </c>
      <c r="D75" s="51">
        <f>$Q$4*'PG&amp;E 2021 DR Allocations'!D75</f>
        <v>3.4069212460890411E-2</v>
      </c>
      <c r="E75" s="51">
        <f>$Q$4*'PG&amp;E 2021 DR Allocations'!E75</f>
        <v>3.2500779135152695E-2</v>
      </c>
      <c r="F75" s="51">
        <f>$Q$4*'PG&amp;E 2021 DR Allocations'!F75</f>
        <v>3.1238903325051068E-2</v>
      </c>
      <c r="G75" s="51">
        <f>$Q$4*'PG&amp;E 2021 DR Allocations'!G75</f>
        <v>3.3416975991800428E-2</v>
      </c>
      <c r="H75" s="51">
        <f>$Q$4*'PG&amp;E 2021 DR Allocations'!H75</f>
        <v>7.1402014300227162E-2</v>
      </c>
      <c r="I75" s="51">
        <f>$Q$4*'PG&amp;E 2021 DR Allocations'!I75</f>
        <v>0.19736498521268367</v>
      </c>
      <c r="J75" s="51">
        <f>$Q$4*'PG&amp;E 2021 DR Allocations'!J75</f>
        <v>0.21025728279352188</v>
      </c>
      <c r="K75" s="52">
        <f>$Q$4*'PG&amp;E 2021 DR Allocations'!K75</f>
        <v>0.21235239046812057</v>
      </c>
      <c r="L75" s="51">
        <f>$Q$4*'PG&amp;E 2021 DR Allocations'!L75</f>
        <v>0.19158434630930424</v>
      </c>
      <c r="M75" s="51">
        <f>$Q$4*'PG&amp;E 2021 DR Allocations'!M75</f>
        <v>6.8186896599829197E-2</v>
      </c>
      <c r="N75" s="51">
        <f>$Q$4*'PG&amp;E 2021 DR Allocations'!N75</f>
        <v>0.53671091634035106</v>
      </c>
      <c r="O75" s="51">
        <f>$Q$4*'PG&amp;E 2021 DR Allocations'!O75</f>
        <v>0.64349242520332339</v>
      </c>
    </row>
    <row r="76" spans="1:15" customFormat="1">
      <c r="A76" s="121"/>
      <c r="B76" s="124"/>
      <c r="C76" s="28" t="s">
        <v>24</v>
      </c>
      <c r="D76" s="51">
        <f>$Q$4*'PG&amp;E 2021 DR Allocations'!D76</f>
        <v>0.30128262338042261</v>
      </c>
      <c r="E76" s="51">
        <f>$Q$4*'PG&amp;E 2021 DR Allocations'!E76</f>
        <v>0.28767759883403776</v>
      </c>
      <c r="F76" s="51">
        <f>$Q$4*'PG&amp;E 2021 DR Allocations'!F76</f>
        <v>2.2784398617744444</v>
      </c>
      <c r="G76" s="51">
        <f>$Q$4*'PG&amp;E 2021 DR Allocations'!G76</f>
        <v>2.894545891046524</v>
      </c>
      <c r="H76" s="51">
        <f>$Q$4*'PG&amp;E 2021 DR Allocations'!H76</f>
        <v>3.2710948424339295</v>
      </c>
      <c r="I76" s="51">
        <f>$Q$4*'PG&amp;E 2021 DR Allocations'!I76</f>
        <v>6.3823688402175902</v>
      </c>
      <c r="J76" s="51">
        <f>$Q$4*'PG&amp;E 2021 DR Allocations'!J76</f>
        <v>6.5675564289093016</v>
      </c>
      <c r="K76" s="52">
        <f>$Q$4*'PG&amp;E 2021 DR Allocations'!K76</f>
        <v>6.2594101734161374</v>
      </c>
      <c r="L76" s="51">
        <f>$Q$4*'PG&amp;E 2021 DR Allocations'!L76</f>
        <v>6.3406131520271298</v>
      </c>
      <c r="M76" s="51">
        <f>$Q$4*'PG&amp;E 2021 DR Allocations'!M76</f>
        <v>3.4582461123466492</v>
      </c>
      <c r="N76" s="51">
        <f>$Q$4*'PG&amp;E 2021 DR Allocations'!N76</f>
        <v>4.0484141829013822</v>
      </c>
      <c r="O76" s="51">
        <f>$Q$4*'PG&amp;E 2021 DR Allocations'!O76</f>
        <v>4.6581934342384335</v>
      </c>
    </row>
    <row r="77" spans="1:15" customFormat="1">
      <c r="A77" s="121"/>
      <c r="B77" s="124"/>
      <c r="C77" s="28" t="s">
        <v>25</v>
      </c>
      <c r="D77" s="51">
        <f>$Q$4*'PG&amp;E 2021 DR Allocations'!D77</f>
        <v>0.23843192686140538</v>
      </c>
      <c r="E77" s="51">
        <f>$Q$4*'PG&amp;E 2021 DR Allocations'!E77</f>
        <v>0.23682505865395068</v>
      </c>
      <c r="F77" s="51">
        <f>$Q$4*'PG&amp;E 2021 DR Allocations'!F77</f>
        <v>0.23193225121498107</v>
      </c>
      <c r="G77" s="51">
        <f>$Q$4*'PG&amp;E 2021 DR Allocations'!G77</f>
        <v>0.18719882209599017</v>
      </c>
      <c r="H77" s="51">
        <f>$Q$4*'PG&amp;E 2021 DR Allocations'!H77</f>
        <v>0.34635908535122872</v>
      </c>
      <c r="I77" s="51">
        <f>$Q$4*'PG&amp;E 2021 DR Allocations'!I77</f>
        <v>0.97744043976068495</v>
      </c>
      <c r="J77" s="51">
        <f>$Q$4*'PG&amp;E 2021 DR Allocations'!J77</f>
        <v>1.0131282797455787</v>
      </c>
      <c r="K77" s="52">
        <f>$Q$4*'PG&amp;E 2021 DR Allocations'!K77</f>
        <v>1.0095482493042947</v>
      </c>
      <c r="L77" s="51">
        <f>$Q$4*'PG&amp;E 2021 DR Allocations'!L77</f>
        <v>0.93282625889778137</v>
      </c>
      <c r="M77" s="51">
        <f>$Q$4*'PG&amp;E 2021 DR Allocations'!M77</f>
        <v>2.8753165662288667</v>
      </c>
      <c r="N77" s="51">
        <f>$Q$4*'PG&amp;E 2021 DR Allocations'!N77</f>
        <v>2.6889355468749998</v>
      </c>
      <c r="O77" s="51">
        <f>$Q$4*'PG&amp;E 2021 DR Allocations'!O77</f>
        <v>3.1706159839630126</v>
      </c>
    </row>
    <row r="78" spans="1:15" customFormat="1">
      <c r="A78" s="121"/>
      <c r="B78" s="124"/>
      <c r="C78" s="28" t="s">
        <v>26</v>
      </c>
      <c r="D78" s="51">
        <f>$Q$4*'PG&amp;E 2021 DR Allocations'!D78</f>
        <v>6.9119231611490251E-2</v>
      </c>
      <c r="E78" s="51">
        <f>$Q$4*'PG&amp;E 2021 DR Allocations'!E78</f>
        <v>6.6953874535858632E-2</v>
      </c>
      <c r="F78" s="51">
        <f>$Q$4*'PG&amp;E 2021 DR Allocations'!F78</f>
        <v>6.4981962814927102E-2</v>
      </c>
      <c r="G78" s="51">
        <f>$Q$4*'PG&amp;E 2021 DR Allocations'!G78</f>
        <v>5.0562274068593975E-2</v>
      </c>
      <c r="H78" s="51">
        <f>$Q$4*'PG&amp;E 2021 DR Allocations'!H78</f>
        <v>9.7612306937575333E-2</v>
      </c>
      <c r="I78" s="51">
        <f>$Q$4*'PG&amp;E 2021 DR Allocations'!I78</f>
        <v>0.24420403285324574</v>
      </c>
      <c r="J78" s="51">
        <f>$Q$4*'PG&amp;E 2021 DR Allocations'!J78</f>
        <v>0.26309060271084306</v>
      </c>
      <c r="K78" s="52">
        <f>$Q$4*'PG&amp;E 2021 DR Allocations'!K78</f>
        <v>0.25040276807546613</v>
      </c>
      <c r="L78" s="51">
        <f>$Q$4*'PG&amp;E 2021 DR Allocations'!L78</f>
        <v>0.23694623580574989</v>
      </c>
      <c r="M78" s="51">
        <f>$Q$4*'PG&amp;E 2021 DR Allocations'!M78</f>
        <v>0.19623569850623607</v>
      </c>
      <c r="N78" s="51">
        <f>$Q$4*'PG&amp;E 2021 DR Allocations'!N78</f>
        <v>0.77286842995882032</v>
      </c>
      <c r="O78" s="51">
        <f>$Q$4*'PG&amp;E 2021 DR Allocations'!O78</f>
        <v>0.92732655221223825</v>
      </c>
    </row>
    <row r="79" spans="1:15" customFormat="1" ht="16" customHeight="1">
      <c r="A79" s="121"/>
      <c r="B79" s="124"/>
      <c r="C79" s="28" t="s">
        <v>27</v>
      </c>
      <c r="D79" s="51">
        <f>$Q$4*'PG&amp;E 2021 DR Allocations'!D79</f>
        <v>0.29452544015645982</v>
      </c>
      <c r="E79" s="51">
        <f>$Q$4*'PG&amp;E 2021 DR Allocations'!E79</f>
        <v>0.28734416142106056</v>
      </c>
      <c r="F79" s="51">
        <f>$Q$4*'PG&amp;E 2021 DR Allocations'!F79</f>
        <v>0.28927789571881296</v>
      </c>
      <c r="G79" s="51">
        <f>$Q$4*'PG&amp;E 2021 DR Allocations'!G79</f>
        <v>0.52554453906416887</v>
      </c>
      <c r="H79" s="51">
        <f>$Q$4*'PG&amp;E 2021 DR Allocations'!H79</f>
        <v>0.63541172528266909</v>
      </c>
      <c r="I79" s="51">
        <f>$Q$4*'PG&amp;E 2021 DR Allocations'!I79</f>
        <v>1.8407084307670594</v>
      </c>
      <c r="J79" s="51">
        <f>$Q$4*'PG&amp;E 2021 DR Allocations'!J79</f>
        <v>2.0768206970691678</v>
      </c>
      <c r="K79" s="52">
        <f>$Q$4*'PG&amp;E 2021 DR Allocations'!K79</f>
        <v>2.0042273935079575</v>
      </c>
      <c r="L79" s="51">
        <f>$Q$4*'PG&amp;E 2021 DR Allocations'!L79</f>
        <v>1.9453195723295211</v>
      </c>
      <c r="M79" s="51">
        <f>$Q$4*'PG&amp;E 2021 DR Allocations'!M79</f>
        <v>1.5768847986459731</v>
      </c>
      <c r="N79" s="51">
        <f>$Q$4*'PG&amp;E 2021 DR Allocations'!N79</f>
        <v>2.0527123776674272</v>
      </c>
      <c r="O79" s="51">
        <f>$Q$4*'PG&amp;E 2021 DR Allocations'!O79</f>
        <v>2.4019791588783264</v>
      </c>
    </row>
    <row r="80" spans="1:15" customFormat="1" ht="16" customHeight="1">
      <c r="A80" s="122"/>
      <c r="B80" s="125"/>
      <c r="C80" s="28" t="s">
        <v>19</v>
      </c>
      <c r="D80" s="65">
        <v>9</v>
      </c>
      <c r="E80" s="65">
        <v>8</v>
      </c>
      <c r="F80" s="65">
        <v>10</v>
      </c>
      <c r="G80" s="65">
        <v>10</v>
      </c>
      <c r="H80" s="65">
        <v>16</v>
      </c>
      <c r="I80" s="65">
        <v>33</v>
      </c>
      <c r="J80" s="65">
        <v>39</v>
      </c>
      <c r="K80" s="70">
        <v>39</v>
      </c>
      <c r="L80" s="65">
        <v>43</v>
      </c>
      <c r="M80" s="65">
        <v>26</v>
      </c>
      <c r="N80" s="65">
        <v>29</v>
      </c>
      <c r="O80" s="65">
        <v>35</v>
      </c>
    </row>
    <row r="81" spans="1:15" customFormat="1" ht="16" customHeight="1">
      <c r="A81" s="108" t="s">
        <v>38</v>
      </c>
      <c r="B81" s="111" t="s">
        <v>36</v>
      </c>
      <c r="C81" s="25" t="s">
        <v>20</v>
      </c>
      <c r="D81" s="80">
        <f>$Q$4*'PG&amp;E 2021 DR Allocations'!D81</f>
        <v>0</v>
      </c>
      <c r="E81" s="80">
        <f>$Q$4*'PG&amp;E 2021 DR Allocations'!E81</f>
        <v>0</v>
      </c>
      <c r="F81" s="80">
        <f>$Q$4*'PG&amp;E 2021 DR Allocations'!F81</f>
        <v>0</v>
      </c>
      <c r="G81" s="80">
        <f>$Q$4*'PG&amp;E 2021 DR Allocations'!G81</f>
        <v>0</v>
      </c>
      <c r="H81" s="80">
        <f>$Q$4*'PG&amp;E 2021 DR Allocations'!H81</f>
        <v>0</v>
      </c>
      <c r="I81" s="80">
        <f>$Q$4*'PG&amp;E 2021 DR Allocations'!I81</f>
        <v>0</v>
      </c>
      <c r="J81" s="80">
        <f>$Q$4*'PG&amp;E 2021 DR Allocations'!J81</f>
        <v>0</v>
      </c>
      <c r="K81" s="52">
        <f>$Q$4*'PG&amp;E 2021 DR Allocations'!K81</f>
        <v>0</v>
      </c>
      <c r="L81" s="80">
        <f>$Q$4*'PG&amp;E 2021 DR Allocations'!L81</f>
        <v>0</v>
      </c>
      <c r="M81" s="80">
        <f>$Q$4*'PG&amp;E 2021 DR Allocations'!M81</f>
        <v>0</v>
      </c>
      <c r="N81" s="80">
        <f>$Q$4*'PG&amp;E 2021 DR Allocations'!N81</f>
        <v>0</v>
      </c>
      <c r="O81" s="80">
        <f>$Q$4*'PG&amp;E 2021 DR Allocations'!O81</f>
        <v>0</v>
      </c>
    </row>
    <row r="82" spans="1:15" customFormat="1" ht="16" customHeight="1">
      <c r="A82" s="109"/>
      <c r="B82" s="112"/>
      <c r="C82" s="25" t="s">
        <v>21</v>
      </c>
      <c r="D82" s="80">
        <f>$Q$4*'PG&amp;E 2021 DR Allocations'!D82</f>
        <v>0</v>
      </c>
      <c r="E82" s="80">
        <f>$Q$4*'PG&amp;E 2021 DR Allocations'!E82</f>
        <v>0</v>
      </c>
      <c r="F82" s="80">
        <f>$Q$4*'PG&amp;E 2021 DR Allocations'!F82</f>
        <v>0</v>
      </c>
      <c r="G82" s="80">
        <f>$Q$4*'PG&amp;E 2021 DR Allocations'!G82</f>
        <v>0</v>
      </c>
      <c r="H82" s="80">
        <f>$Q$4*'PG&amp;E 2021 DR Allocations'!H82</f>
        <v>0</v>
      </c>
      <c r="I82" s="80">
        <f>$Q$4*'PG&amp;E 2021 DR Allocations'!I82</f>
        <v>0</v>
      </c>
      <c r="J82" s="80">
        <f>$Q$4*'PG&amp;E 2021 DR Allocations'!J82</f>
        <v>0</v>
      </c>
      <c r="K82" s="52">
        <f>$Q$4*'PG&amp;E 2021 DR Allocations'!K82</f>
        <v>0</v>
      </c>
      <c r="L82" s="80">
        <f>$Q$4*'PG&amp;E 2021 DR Allocations'!L82</f>
        <v>0</v>
      </c>
      <c r="M82" s="80">
        <f>$Q$4*'PG&amp;E 2021 DR Allocations'!M82</f>
        <v>0</v>
      </c>
      <c r="N82" s="80">
        <f>$Q$4*'PG&amp;E 2021 DR Allocations'!N82</f>
        <v>0</v>
      </c>
      <c r="O82" s="80">
        <f>$Q$4*'PG&amp;E 2021 DR Allocations'!O82</f>
        <v>0</v>
      </c>
    </row>
    <row r="83" spans="1:15" customFormat="1" ht="16" customHeight="1">
      <c r="A83" s="109"/>
      <c r="B83" s="112"/>
      <c r="C83" s="25" t="s">
        <v>22</v>
      </c>
      <c r="D83" s="80">
        <f>$Q$4*'PG&amp;E 2021 DR Allocations'!D83</f>
        <v>0</v>
      </c>
      <c r="E83" s="80">
        <f>$Q$4*'PG&amp;E 2021 DR Allocations'!E83</f>
        <v>0</v>
      </c>
      <c r="F83" s="80">
        <f>$Q$4*'PG&amp;E 2021 DR Allocations'!F83</f>
        <v>0</v>
      </c>
      <c r="G83" s="80">
        <f>$Q$4*'PG&amp;E 2021 DR Allocations'!G83</f>
        <v>0</v>
      </c>
      <c r="H83" s="80">
        <f>$Q$4*'PG&amp;E 2021 DR Allocations'!H83</f>
        <v>0</v>
      </c>
      <c r="I83" s="80">
        <f>$Q$4*'PG&amp;E 2021 DR Allocations'!I83</f>
        <v>0</v>
      </c>
      <c r="J83" s="80">
        <f>$Q$4*'PG&amp;E 2021 DR Allocations'!J83</f>
        <v>0</v>
      </c>
      <c r="K83" s="52">
        <f>$Q$4*'PG&amp;E 2021 DR Allocations'!K83</f>
        <v>0</v>
      </c>
      <c r="L83" s="80">
        <f>$Q$4*'PG&amp;E 2021 DR Allocations'!L83</f>
        <v>0</v>
      </c>
      <c r="M83" s="80">
        <f>$Q$4*'PG&amp;E 2021 DR Allocations'!M83</f>
        <v>0</v>
      </c>
      <c r="N83" s="80">
        <f>$Q$4*'PG&amp;E 2021 DR Allocations'!N83</f>
        <v>0</v>
      </c>
      <c r="O83" s="80">
        <f>$Q$4*'PG&amp;E 2021 DR Allocations'!O83</f>
        <v>0</v>
      </c>
    </row>
    <row r="84" spans="1:15" customFormat="1" ht="16" customHeight="1">
      <c r="A84" s="109"/>
      <c r="B84" s="112"/>
      <c r="C84" s="25" t="s">
        <v>23</v>
      </c>
      <c r="D84" s="80">
        <f>$Q$4*'PG&amp;E 2021 DR Allocations'!D84</f>
        <v>0</v>
      </c>
      <c r="E84" s="80">
        <f>$Q$4*'PG&amp;E 2021 DR Allocations'!E84</f>
        <v>0</v>
      </c>
      <c r="F84" s="80">
        <f>$Q$4*'PG&amp;E 2021 DR Allocations'!F84</f>
        <v>0</v>
      </c>
      <c r="G84" s="80">
        <f>$Q$4*'PG&amp;E 2021 DR Allocations'!G84</f>
        <v>0</v>
      </c>
      <c r="H84" s="80">
        <f>$Q$4*'PG&amp;E 2021 DR Allocations'!H84</f>
        <v>0</v>
      </c>
      <c r="I84" s="80">
        <f>$Q$4*'PG&amp;E 2021 DR Allocations'!I84</f>
        <v>0</v>
      </c>
      <c r="J84" s="80">
        <f>$Q$4*'PG&amp;E 2021 DR Allocations'!J84</f>
        <v>0</v>
      </c>
      <c r="K84" s="52">
        <f>$Q$4*'PG&amp;E 2021 DR Allocations'!K84</f>
        <v>0</v>
      </c>
      <c r="L84" s="80">
        <f>$Q$4*'PG&amp;E 2021 DR Allocations'!L84</f>
        <v>0</v>
      </c>
      <c r="M84" s="80">
        <f>$Q$4*'PG&amp;E 2021 DR Allocations'!M84</f>
        <v>0</v>
      </c>
      <c r="N84" s="80">
        <f>$Q$4*'PG&amp;E 2021 DR Allocations'!N84</f>
        <v>0</v>
      </c>
      <c r="O84" s="80">
        <f>$Q$4*'PG&amp;E 2021 DR Allocations'!O84</f>
        <v>0</v>
      </c>
    </row>
    <row r="85" spans="1:15" customFormat="1">
      <c r="A85" s="109"/>
      <c r="B85" s="112"/>
      <c r="C85" s="25" t="s">
        <v>24</v>
      </c>
      <c r="D85" s="80">
        <f>$Q$4*'PG&amp;E 2021 DR Allocations'!D85</f>
        <v>0</v>
      </c>
      <c r="E85" s="80">
        <f>$Q$4*'PG&amp;E 2021 DR Allocations'!E85</f>
        <v>0</v>
      </c>
      <c r="F85" s="80">
        <f>$Q$4*'PG&amp;E 2021 DR Allocations'!F85</f>
        <v>0</v>
      </c>
      <c r="G85" s="80">
        <f>$Q$4*'PG&amp;E 2021 DR Allocations'!G85</f>
        <v>0</v>
      </c>
      <c r="H85" s="80">
        <f>$Q$4*'PG&amp;E 2021 DR Allocations'!H85</f>
        <v>0</v>
      </c>
      <c r="I85" s="80">
        <f>$Q$4*'PG&amp;E 2021 DR Allocations'!I85</f>
        <v>0</v>
      </c>
      <c r="J85" s="80">
        <f>$Q$4*'PG&amp;E 2021 DR Allocations'!J85</f>
        <v>0</v>
      </c>
      <c r="K85" s="52">
        <f>$Q$4*'PG&amp;E 2021 DR Allocations'!K85</f>
        <v>0</v>
      </c>
      <c r="L85" s="80">
        <f>$Q$4*'PG&amp;E 2021 DR Allocations'!L85</f>
        <v>0</v>
      </c>
      <c r="M85" s="80">
        <f>$Q$4*'PG&amp;E 2021 DR Allocations'!M85</f>
        <v>0</v>
      </c>
      <c r="N85" s="80">
        <f>$Q$4*'PG&amp;E 2021 DR Allocations'!N85</f>
        <v>0</v>
      </c>
      <c r="O85" s="80">
        <f>$Q$4*'PG&amp;E 2021 DR Allocations'!O85</f>
        <v>0</v>
      </c>
    </row>
    <row r="86" spans="1:15" customFormat="1" ht="15" customHeight="1">
      <c r="A86" s="109"/>
      <c r="B86" s="112"/>
      <c r="C86" s="25" t="s">
        <v>25</v>
      </c>
      <c r="D86" s="80">
        <f>$Q$4*'PG&amp;E 2021 DR Allocations'!D86</f>
        <v>0</v>
      </c>
      <c r="E86" s="80">
        <f>$Q$4*'PG&amp;E 2021 DR Allocations'!E86</f>
        <v>0</v>
      </c>
      <c r="F86" s="80">
        <f>$Q$4*'PG&amp;E 2021 DR Allocations'!F86</f>
        <v>0</v>
      </c>
      <c r="G86" s="80">
        <f>$Q$4*'PG&amp;E 2021 DR Allocations'!G86</f>
        <v>0</v>
      </c>
      <c r="H86" s="80">
        <f>$Q$4*'PG&amp;E 2021 DR Allocations'!H86</f>
        <v>0</v>
      </c>
      <c r="I86" s="80">
        <f>$Q$4*'PG&amp;E 2021 DR Allocations'!I86</f>
        <v>0</v>
      </c>
      <c r="J86" s="80">
        <f>$Q$4*'PG&amp;E 2021 DR Allocations'!J86</f>
        <v>0</v>
      </c>
      <c r="K86" s="52">
        <f>$Q$4*'PG&amp;E 2021 DR Allocations'!K86</f>
        <v>0</v>
      </c>
      <c r="L86" s="80">
        <f>$Q$4*'PG&amp;E 2021 DR Allocations'!L86</f>
        <v>0</v>
      </c>
      <c r="M86" s="80">
        <f>$Q$4*'PG&amp;E 2021 DR Allocations'!M86</f>
        <v>0</v>
      </c>
      <c r="N86" s="80">
        <f>$Q$4*'PG&amp;E 2021 DR Allocations'!N86</f>
        <v>0</v>
      </c>
      <c r="O86" s="80">
        <f>$Q$4*'PG&amp;E 2021 DR Allocations'!O86</f>
        <v>0</v>
      </c>
    </row>
    <row r="87" spans="1:15" customFormat="1" ht="15" customHeight="1">
      <c r="A87" s="109"/>
      <c r="B87" s="112"/>
      <c r="C87" s="25" t="s">
        <v>26</v>
      </c>
      <c r="D87" s="80">
        <f>$Q$4*'PG&amp;E 2021 DR Allocations'!D87</f>
        <v>0</v>
      </c>
      <c r="E87" s="80">
        <f>$Q$4*'PG&amp;E 2021 DR Allocations'!E87</f>
        <v>0</v>
      </c>
      <c r="F87" s="80">
        <f>$Q$4*'PG&amp;E 2021 DR Allocations'!F87</f>
        <v>0</v>
      </c>
      <c r="G87" s="80">
        <f>$Q$4*'PG&amp;E 2021 DR Allocations'!G87</f>
        <v>0</v>
      </c>
      <c r="H87" s="80">
        <f>$Q$4*'PG&amp;E 2021 DR Allocations'!H87</f>
        <v>0</v>
      </c>
      <c r="I87" s="80">
        <f>$Q$4*'PG&amp;E 2021 DR Allocations'!I87</f>
        <v>0</v>
      </c>
      <c r="J87" s="80">
        <f>$Q$4*'PG&amp;E 2021 DR Allocations'!J87</f>
        <v>0</v>
      </c>
      <c r="K87" s="52">
        <f>$Q$4*'PG&amp;E 2021 DR Allocations'!K87</f>
        <v>0</v>
      </c>
      <c r="L87" s="80">
        <f>$Q$4*'PG&amp;E 2021 DR Allocations'!L87</f>
        <v>0</v>
      </c>
      <c r="M87" s="80">
        <f>$Q$4*'PG&amp;E 2021 DR Allocations'!M87</f>
        <v>0</v>
      </c>
      <c r="N87" s="80">
        <f>$Q$4*'PG&amp;E 2021 DR Allocations'!N87</f>
        <v>0</v>
      </c>
      <c r="O87" s="80">
        <f>$Q$4*'PG&amp;E 2021 DR Allocations'!O87</f>
        <v>0</v>
      </c>
    </row>
    <row r="88" spans="1:15" customFormat="1" ht="15" customHeight="1">
      <c r="A88" s="109"/>
      <c r="B88" s="112"/>
      <c r="C88" s="25" t="s">
        <v>27</v>
      </c>
      <c r="D88" s="80">
        <f>$Q$4*'PG&amp;E 2021 DR Allocations'!D88</f>
        <v>0</v>
      </c>
      <c r="E88" s="80">
        <f>$Q$4*'PG&amp;E 2021 DR Allocations'!E88</f>
        <v>0</v>
      </c>
      <c r="F88" s="80">
        <f>$Q$4*'PG&amp;E 2021 DR Allocations'!F88</f>
        <v>0</v>
      </c>
      <c r="G88" s="80">
        <f>$Q$4*'PG&amp;E 2021 DR Allocations'!G88</f>
        <v>0</v>
      </c>
      <c r="H88" s="80">
        <f>$Q$4*'PG&amp;E 2021 DR Allocations'!H88</f>
        <v>0</v>
      </c>
      <c r="I88" s="80">
        <f>$Q$4*'PG&amp;E 2021 DR Allocations'!I88</f>
        <v>0</v>
      </c>
      <c r="J88" s="80">
        <f>$Q$4*'PG&amp;E 2021 DR Allocations'!J88</f>
        <v>0</v>
      </c>
      <c r="K88" s="52">
        <f>$Q$4*'PG&amp;E 2021 DR Allocations'!K88</f>
        <v>0</v>
      </c>
      <c r="L88" s="80">
        <f>$Q$4*'PG&amp;E 2021 DR Allocations'!L88</f>
        <v>0</v>
      </c>
      <c r="M88" s="80">
        <f>$Q$4*'PG&amp;E 2021 DR Allocations'!M88</f>
        <v>0</v>
      </c>
      <c r="N88" s="80">
        <f>$Q$4*'PG&amp;E 2021 DR Allocations'!N88</f>
        <v>0</v>
      </c>
      <c r="O88" s="80">
        <f>$Q$4*'PG&amp;E 2021 DR Allocations'!O88</f>
        <v>0</v>
      </c>
    </row>
    <row r="89" spans="1:15" s="53" customFormat="1" ht="15" customHeight="1">
      <c r="A89" s="110"/>
      <c r="B89" s="113"/>
      <c r="C89" s="25" t="s">
        <v>19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91">
        <v>0</v>
      </c>
      <c r="L89" s="86">
        <v>0</v>
      </c>
      <c r="M89" s="86">
        <v>0</v>
      </c>
      <c r="N89" s="86">
        <v>0</v>
      </c>
      <c r="O89" s="86">
        <v>0</v>
      </c>
    </row>
    <row r="90" spans="1:15" customFormat="1" ht="15" customHeight="1">
      <c r="A90" s="114" t="s">
        <v>28</v>
      </c>
      <c r="B90" s="115"/>
      <c r="C90" s="29" t="s">
        <v>20</v>
      </c>
      <c r="D90" s="81">
        <f>SUM(D54,D63,D72,D81)</f>
        <v>9.5505569450728451</v>
      </c>
      <c r="E90" s="81">
        <f t="shared" ref="E90:O90" si="7">SUM(E54,E63,E72,E81)</f>
        <v>9.0576248342864076</v>
      </c>
      <c r="F90" s="81">
        <f t="shared" si="7"/>
        <v>9.1333621791589046</v>
      </c>
      <c r="G90" s="81">
        <f t="shared" si="7"/>
        <v>9.4950709534307549</v>
      </c>
      <c r="H90" s="81">
        <f t="shared" si="7"/>
        <v>16.804488018379576</v>
      </c>
      <c r="I90" s="81">
        <f t="shared" si="7"/>
        <v>29.68300429600415</v>
      </c>
      <c r="J90" s="81">
        <f t="shared" si="7"/>
        <v>35.344228158896975</v>
      </c>
      <c r="K90" s="52">
        <f t="shared" si="7"/>
        <v>35.184034680005247</v>
      </c>
      <c r="L90" s="81">
        <f t="shared" si="7"/>
        <v>39.969992474273681</v>
      </c>
      <c r="M90" s="81">
        <f t="shared" si="7"/>
        <v>23.886455299303588</v>
      </c>
      <c r="N90" s="81">
        <f t="shared" si="7"/>
        <v>22.028424931980467</v>
      </c>
      <c r="O90" s="81">
        <f t="shared" si="7"/>
        <v>25.53019687030444</v>
      </c>
    </row>
    <row r="91" spans="1:15" customFormat="1" ht="15" customHeight="1">
      <c r="A91" s="116"/>
      <c r="B91" s="117"/>
      <c r="C91" s="30" t="s">
        <v>21</v>
      </c>
      <c r="D91" s="81">
        <f t="shared" ref="D91:O98" si="8">SUM(D55,D64,D73,D82)</f>
        <v>0.714847946514238</v>
      </c>
      <c r="E91" s="81">
        <f t="shared" si="8"/>
        <v>0.70741602576230866</v>
      </c>
      <c r="F91" s="81">
        <f t="shared" si="8"/>
        <v>1.1979877697412562</v>
      </c>
      <c r="G91" s="81">
        <f t="shared" si="8"/>
        <v>2.1366799557966036</v>
      </c>
      <c r="H91" s="81">
        <f t="shared" si="8"/>
        <v>3.7161909395865393</v>
      </c>
      <c r="I91" s="81">
        <f t="shared" si="8"/>
        <v>3.7355370414077456</v>
      </c>
      <c r="J91" s="81">
        <f t="shared" si="8"/>
        <v>3.6855520821237078</v>
      </c>
      <c r="K91" s="52">
        <f t="shared" si="8"/>
        <v>3.9170215343520773</v>
      </c>
      <c r="L91" s="81">
        <f t="shared" si="8"/>
        <v>3.9201085395934139</v>
      </c>
      <c r="M91" s="81">
        <f t="shared" si="8"/>
        <v>3.9102794242813506</v>
      </c>
      <c r="N91" s="81">
        <f t="shared" si="8"/>
        <v>2.9333197607879011</v>
      </c>
      <c r="O91" s="81">
        <f t="shared" si="8"/>
        <v>3.3173594969395963</v>
      </c>
    </row>
    <row r="92" spans="1:15" customFormat="1" ht="15" customHeight="1">
      <c r="A92" s="116"/>
      <c r="B92" s="117"/>
      <c r="C92" s="29" t="s">
        <v>22</v>
      </c>
      <c r="D92" s="81">
        <f t="shared" si="8"/>
        <v>8.6275574620847447E-3</v>
      </c>
      <c r="E92" s="81">
        <f t="shared" si="8"/>
        <v>8.2805850859765766E-3</v>
      </c>
      <c r="F92" s="81">
        <f t="shared" si="8"/>
        <v>2.0175919075828087E-2</v>
      </c>
      <c r="G92" s="81">
        <f t="shared" si="8"/>
        <v>1.9523734647363615E-2</v>
      </c>
      <c r="H92" s="81">
        <f t="shared" si="8"/>
        <v>3.302698334038031E-2</v>
      </c>
      <c r="I92" s="81">
        <f t="shared" si="8"/>
        <v>0.3126406754291004</v>
      </c>
      <c r="J92" s="81">
        <f t="shared" si="8"/>
        <v>0.30605836968487588</v>
      </c>
      <c r="K92" s="52">
        <f t="shared" si="8"/>
        <v>0.3159563516290001</v>
      </c>
      <c r="L92" s="81">
        <f t="shared" si="8"/>
        <v>0.31902776058426396</v>
      </c>
      <c r="M92" s="81">
        <f t="shared" si="8"/>
        <v>9.4320959998206236E-2</v>
      </c>
      <c r="N92" s="81">
        <f t="shared" si="8"/>
        <v>8.6818318314015375E-2</v>
      </c>
      <c r="O92" s="81">
        <f t="shared" si="8"/>
        <v>8.8033048561870567E-2</v>
      </c>
    </row>
    <row r="93" spans="1:15" customFormat="1" ht="15" customHeight="1">
      <c r="A93" s="116"/>
      <c r="B93" s="117"/>
      <c r="C93" s="29" t="s">
        <v>23</v>
      </c>
      <c r="D93" s="81">
        <f t="shared" si="8"/>
        <v>0.41481235236089037</v>
      </c>
      <c r="E93" s="81">
        <f t="shared" si="8"/>
        <v>0.41324391903515267</v>
      </c>
      <c r="F93" s="81">
        <f t="shared" si="8"/>
        <v>0.63823357612505105</v>
      </c>
      <c r="G93" s="81">
        <f t="shared" si="8"/>
        <v>1.0485395287918005</v>
      </c>
      <c r="H93" s="81">
        <f t="shared" si="8"/>
        <v>1.7142106345002273</v>
      </c>
      <c r="I93" s="81">
        <f t="shared" si="8"/>
        <v>1.8123180329126836</v>
      </c>
      <c r="J93" s="81">
        <f t="shared" si="8"/>
        <v>1.7937006509935218</v>
      </c>
      <c r="K93" s="52">
        <f t="shared" si="8"/>
        <v>1.8149960011681205</v>
      </c>
      <c r="L93" s="81">
        <f t="shared" si="8"/>
        <v>1.7798126091093043</v>
      </c>
      <c r="M93" s="81">
        <f t="shared" si="8"/>
        <v>1.6896274925998294</v>
      </c>
      <c r="N93" s="81">
        <f t="shared" si="8"/>
        <v>1.1583543786403512</v>
      </c>
      <c r="O93" s="81">
        <f t="shared" si="8"/>
        <v>1.2651358875033234</v>
      </c>
    </row>
    <row r="94" spans="1:15" customFormat="1" ht="15" customHeight="1">
      <c r="A94" s="116"/>
      <c r="B94" s="117"/>
      <c r="C94" s="29" t="s">
        <v>24</v>
      </c>
      <c r="D94" s="81">
        <f t="shared" si="8"/>
        <v>0.50315322158042264</v>
      </c>
      <c r="E94" s="81">
        <f t="shared" si="8"/>
        <v>0.48954819703403774</v>
      </c>
      <c r="F94" s="81">
        <f t="shared" si="8"/>
        <v>2.5190228220744442</v>
      </c>
      <c r="G94" s="81">
        <f t="shared" si="8"/>
        <v>3.1464498913465242</v>
      </c>
      <c r="H94" s="81">
        <f t="shared" si="8"/>
        <v>3.7685503354339294</v>
      </c>
      <c r="I94" s="81">
        <f t="shared" si="8"/>
        <v>6.90172056291759</v>
      </c>
      <c r="J94" s="81">
        <f t="shared" si="8"/>
        <v>7.0947498367093011</v>
      </c>
      <c r="K94" s="52">
        <f t="shared" si="8"/>
        <v>6.7797297792161375</v>
      </c>
      <c r="L94" s="81">
        <f t="shared" si="8"/>
        <v>6.8625302092271294</v>
      </c>
      <c r="M94" s="81">
        <f t="shared" si="8"/>
        <v>3.9501712992466493</v>
      </c>
      <c r="N94" s="81">
        <f t="shared" si="8"/>
        <v>4.2925711692013824</v>
      </c>
      <c r="O94" s="81">
        <f t="shared" si="8"/>
        <v>4.9023504205384336</v>
      </c>
    </row>
    <row r="95" spans="1:15" customFormat="1" ht="14" customHeight="1">
      <c r="A95" s="116"/>
      <c r="B95" s="117"/>
      <c r="C95" s="29" t="s">
        <v>25</v>
      </c>
      <c r="D95" s="81">
        <f t="shared" si="8"/>
        <v>0.72778256446140543</v>
      </c>
      <c r="E95" s="81">
        <f t="shared" si="8"/>
        <v>0.72617569625395073</v>
      </c>
      <c r="F95" s="81">
        <f t="shared" si="8"/>
        <v>0.75134299251498105</v>
      </c>
      <c r="G95" s="81">
        <f t="shared" si="8"/>
        <v>0.81014442339599013</v>
      </c>
      <c r="H95" s="81">
        <f t="shared" si="8"/>
        <v>1.4154732356512287</v>
      </c>
      <c r="I95" s="81">
        <f t="shared" si="8"/>
        <v>2.1456785227606852</v>
      </c>
      <c r="J95" s="81">
        <f t="shared" si="8"/>
        <v>1.8549066223455788</v>
      </c>
      <c r="K95" s="52">
        <f t="shared" si="8"/>
        <v>2.1868914323042947</v>
      </c>
      <c r="L95" s="81">
        <f t="shared" si="8"/>
        <v>2.1299995817977813</v>
      </c>
      <c r="M95" s="81">
        <f t="shared" si="8"/>
        <v>4.0016718474288666</v>
      </c>
      <c r="N95" s="81">
        <f t="shared" si="8"/>
        <v>3.2156201660749999</v>
      </c>
      <c r="O95" s="81">
        <f>SUM(O59,O68,O77,O86)</f>
        <v>3.6973006031630127</v>
      </c>
    </row>
    <row r="96" spans="1:15" customFormat="1">
      <c r="A96" s="116"/>
      <c r="B96" s="117"/>
      <c r="C96" s="29" t="s">
        <v>26</v>
      </c>
      <c r="D96" s="81">
        <f t="shared" si="8"/>
        <v>0.39166981251149025</v>
      </c>
      <c r="E96" s="81">
        <f t="shared" si="8"/>
        <v>0.38950445543585865</v>
      </c>
      <c r="F96" s="81">
        <f t="shared" si="8"/>
        <v>0.42655886721492708</v>
      </c>
      <c r="G96" s="81">
        <f t="shared" si="8"/>
        <v>0.53169023846859387</v>
      </c>
      <c r="H96" s="81">
        <f t="shared" si="8"/>
        <v>1.0781463400375755</v>
      </c>
      <c r="I96" s="81">
        <f t="shared" si="8"/>
        <v>1.1202322512532457</v>
      </c>
      <c r="J96" s="81">
        <f t="shared" si="8"/>
        <v>1.0049127187108429</v>
      </c>
      <c r="K96" s="52">
        <f t="shared" si="8"/>
        <v>1.145855784875466</v>
      </c>
      <c r="L96" s="81">
        <f t="shared" si="8"/>
        <v>1.3111832664057499</v>
      </c>
      <c r="M96" s="81">
        <f t="shared" si="8"/>
        <v>1.1583818176062359</v>
      </c>
      <c r="N96" s="81">
        <f t="shared" si="8"/>
        <v>1.1407988292588203</v>
      </c>
      <c r="O96" s="81">
        <f t="shared" si="8"/>
        <v>1.2952569515122383</v>
      </c>
    </row>
    <row r="97" spans="1:15" customFormat="1" ht="19" customHeight="1">
      <c r="A97" s="116"/>
      <c r="B97" s="117"/>
      <c r="C97" s="29" t="s">
        <v>27</v>
      </c>
      <c r="D97" s="81">
        <f t="shared" si="8"/>
        <v>1.594309781742159</v>
      </c>
      <c r="E97" s="81">
        <f t="shared" si="8"/>
        <v>1.5871285030067597</v>
      </c>
      <c r="F97" s="81">
        <f t="shared" si="8"/>
        <v>2.7068588342045126</v>
      </c>
      <c r="G97" s="81">
        <f t="shared" si="8"/>
        <v>3.2660334565663285</v>
      </c>
      <c r="H97" s="81">
        <f t="shared" si="8"/>
        <v>6.0668655719999451</v>
      </c>
      <c r="I97" s="81">
        <f t="shared" si="8"/>
        <v>6.8077814849172515</v>
      </c>
      <c r="J97" s="81">
        <f t="shared" si="8"/>
        <v>6.760548621054248</v>
      </c>
      <c r="K97" s="52">
        <f t="shared" si="8"/>
        <v>6.9648094305696411</v>
      </c>
      <c r="L97" s="81">
        <f t="shared" si="8"/>
        <v>7.1411096229547253</v>
      </c>
      <c r="M97" s="81">
        <f t="shared" si="8"/>
        <v>7.6786828569261329</v>
      </c>
      <c r="N97" s="81">
        <f t="shared" si="8"/>
        <v>4.5204986181531268</v>
      </c>
      <c r="O97" s="81">
        <f t="shared" si="8"/>
        <v>4.8697653993640255</v>
      </c>
    </row>
    <row r="98" spans="1:15" customFormat="1">
      <c r="A98" s="118"/>
      <c r="B98" s="119"/>
      <c r="C98" s="29" t="s">
        <v>19</v>
      </c>
      <c r="D98" s="93">
        <f t="shared" si="8"/>
        <v>13.476454891885698</v>
      </c>
      <c r="E98" s="93">
        <f t="shared" si="8"/>
        <v>12.476454891885698</v>
      </c>
      <c r="F98" s="93">
        <f t="shared" si="8"/>
        <v>16.933126605385699</v>
      </c>
      <c r="G98" s="93">
        <f t="shared" si="8"/>
        <v>18.966104004402158</v>
      </c>
      <c r="H98" s="93">
        <f t="shared" si="8"/>
        <v>32.703871515717275</v>
      </c>
      <c r="I98" s="93">
        <f t="shared" si="8"/>
        <v>48.769947956350194</v>
      </c>
      <c r="J98" s="93">
        <f t="shared" si="8"/>
        <v>53.901334457785083</v>
      </c>
      <c r="K98" s="91">
        <f>SUM(K62,K71,K80,K89)</f>
        <v>54.910235539261684</v>
      </c>
      <c r="L98" s="93">
        <f t="shared" si="8"/>
        <v>59.410875318325203</v>
      </c>
      <c r="M98" s="93">
        <f t="shared" si="8"/>
        <v>43.745958201580166</v>
      </c>
      <c r="N98" s="93">
        <f t="shared" si="8"/>
        <v>36.085741025985698</v>
      </c>
      <c r="O98" s="93">
        <f>SUM(O62,O71,O80,O89)</f>
        <v>42.085741025985698</v>
      </c>
    </row>
    <row r="99" spans="1:15" customFormat="1">
      <c r="A99" s="11"/>
      <c r="B99" s="40"/>
      <c r="C99" s="11"/>
      <c r="D99" s="79"/>
      <c r="E99" s="79"/>
      <c r="F99" s="79"/>
      <c r="G99" s="79"/>
      <c r="H99" s="79"/>
      <c r="I99" s="79"/>
      <c r="J99" s="79"/>
      <c r="K99" s="103"/>
      <c r="L99" s="79"/>
      <c r="M99" s="79"/>
      <c r="N99" s="79"/>
      <c r="O99" s="79"/>
    </row>
    <row r="100" spans="1:15" customFormat="1">
      <c r="A100" s="106" t="s">
        <v>5</v>
      </c>
      <c r="B100" s="107"/>
      <c r="C100" s="6"/>
      <c r="D100" s="78">
        <f t="shared" ref="D100:O100" si="9">SUM(D51,D98)</f>
        <v>228.08256489188571</v>
      </c>
      <c r="E100" s="78">
        <f t="shared" si="9"/>
        <v>216.73785489188569</v>
      </c>
      <c r="F100" s="78">
        <f t="shared" si="9"/>
        <v>237.13393660538568</v>
      </c>
      <c r="G100" s="78">
        <f t="shared" si="9"/>
        <v>255.90713400440217</v>
      </c>
      <c r="H100" s="78">
        <f t="shared" si="9"/>
        <v>339.50224355655428</v>
      </c>
      <c r="I100" s="78">
        <f t="shared" si="9"/>
        <v>385.11864351888721</v>
      </c>
      <c r="J100" s="83">
        <f t="shared" si="9"/>
        <v>406.03702630645921</v>
      </c>
      <c r="K100" s="84">
        <f>SUM(K51,K98)</f>
        <v>404.12813984223578</v>
      </c>
      <c r="L100" s="83">
        <f t="shared" si="9"/>
        <v>398.94860764849926</v>
      </c>
      <c r="M100" s="83">
        <f t="shared" si="9"/>
        <v>352.5014383580172</v>
      </c>
      <c r="N100" s="83">
        <f t="shared" si="9"/>
        <v>256.23170102598567</v>
      </c>
      <c r="O100" s="83">
        <f t="shared" si="9"/>
        <v>256.6260310259857</v>
      </c>
    </row>
    <row r="101" spans="1:15">
      <c r="A101" s="2"/>
      <c r="C101" s="2"/>
      <c r="K101" s="43"/>
    </row>
    <row r="102" spans="1:15">
      <c r="K102" s="43"/>
    </row>
    <row r="103" spans="1:15" ht="15" customHeight="1">
      <c r="K103" s="43"/>
    </row>
    <row r="104" spans="1:15">
      <c r="K104" s="43"/>
    </row>
    <row r="105" spans="1:15">
      <c r="K105" s="43"/>
    </row>
    <row r="106" spans="1:15">
      <c r="K106" s="43"/>
    </row>
    <row r="107" spans="1:15">
      <c r="K107" s="43"/>
    </row>
    <row r="108" spans="1:15">
      <c r="K108" s="43"/>
    </row>
    <row r="109" spans="1:15" ht="13" customHeight="1">
      <c r="K109" s="43"/>
    </row>
    <row r="110" spans="1:15">
      <c r="K110" s="43"/>
    </row>
    <row r="111" spans="1:15" ht="18" customHeight="1">
      <c r="K111" s="43"/>
    </row>
    <row r="112" spans="1:15" ht="16" customHeight="1">
      <c r="K112" s="43"/>
    </row>
    <row r="113" spans="11:11" ht="16" customHeight="1">
      <c r="K113" s="43"/>
    </row>
    <row r="114" spans="11:11">
      <c r="K114" s="43"/>
    </row>
    <row r="115" spans="11:11">
      <c r="K115" s="43"/>
    </row>
    <row r="116" spans="11:11">
      <c r="K116" s="43"/>
    </row>
    <row r="117" spans="11:11">
      <c r="K117" s="43"/>
    </row>
    <row r="118" spans="11:11">
      <c r="K118" s="43"/>
    </row>
    <row r="119" spans="11:11">
      <c r="K119" s="43"/>
    </row>
    <row r="120" spans="11:11">
      <c r="K120" s="43"/>
    </row>
    <row r="121" spans="11:11">
      <c r="K121" s="43"/>
    </row>
    <row r="122" spans="11:11">
      <c r="K122" s="43"/>
    </row>
    <row r="123" spans="11:11">
      <c r="K123" s="43"/>
    </row>
    <row r="124" spans="11:11" ht="15" customHeight="1">
      <c r="K124" s="43"/>
    </row>
    <row r="125" spans="11:11">
      <c r="K125" s="43"/>
    </row>
    <row r="126" spans="11:11">
      <c r="K126" s="43"/>
    </row>
    <row r="127" spans="11:11">
      <c r="K127" s="43"/>
    </row>
    <row r="128" spans="11:11">
      <c r="K128" s="43"/>
    </row>
    <row r="129" spans="11:11">
      <c r="K129" s="43"/>
    </row>
    <row r="130" spans="11:11" ht="13" customHeight="1">
      <c r="K130" s="43"/>
    </row>
    <row r="131" spans="11:11">
      <c r="K131" s="43"/>
    </row>
    <row r="132" spans="11:11" ht="24" customHeight="1">
      <c r="K132" s="43"/>
    </row>
    <row r="133" spans="11:11" ht="18" customHeight="1">
      <c r="K133" s="43"/>
    </row>
    <row r="134" spans="11:11" ht="17" customHeight="1">
      <c r="K134" s="43"/>
    </row>
    <row r="135" spans="11:11">
      <c r="K135" s="43"/>
    </row>
    <row r="136" spans="11:11">
      <c r="K136" s="43"/>
    </row>
    <row r="137" spans="11:11">
      <c r="K137" s="43"/>
    </row>
  </sheetData>
  <mergeCells count="25">
    <mergeCell ref="D45:O49"/>
    <mergeCell ref="A1:O1"/>
    <mergeCell ref="A2:O2"/>
    <mergeCell ref="A3:O3"/>
    <mergeCell ref="A4:O4"/>
    <mergeCell ref="A7:A15"/>
    <mergeCell ref="B7:B15"/>
    <mergeCell ref="D9:O13"/>
    <mergeCell ref="A16:A24"/>
    <mergeCell ref="B16:B24"/>
    <mergeCell ref="A25:A33"/>
    <mergeCell ref="B25:B33"/>
    <mergeCell ref="A34:A42"/>
    <mergeCell ref="B34:B42"/>
    <mergeCell ref="A81:A89"/>
    <mergeCell ref="B81:B89"/>
    <mergeCell ref="A90:B98"/>
    <mergeCell ref="A100:B100"/>
    <mergeCell ref="A43:B51"/>
    <mergeCell ref="A54:A62"/>
    <mergeCell ref="B54:B62"/>
    <mergeCell ref="A63:A71"/>
    <mergeCell ref="B63:B71"/>
    <mergeCell ref="A72:A80"/>
    <mergeCell ref="B72:B80"/>
  </mergeCells>
  <pageMargins left="0.75" right="0.75" top="1" bottom="1" header="0.5" footer="0.5"/>
  <pageSetup orientation="portrait" horizontalDpi="4294967292" verticalDpi="4294967292"/>
  <headerFooter>
    <oddHeader>&amp;RDemandResponseOIR-2013_DR_ED_124-Q01Atch01-CONF</oddHeader>
  </headerFooter>
  <ignoredErrors>
    <ignoredError sqref="N24:O24 D43:D44 E43:G43 E44:F44 G44 E50 F50 N43:N44 O43:O44 D50 G50 N50 O50" emptyCellReference="1"/>
    <ignoredError sqref="B63:B89 B54 B7:B4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pane xSplit="3" ySplit="6" topLeftCell="D56" activePane="bottomRight" state="frozen"/>
      <selection activeCell="K1" sqref="K1"/>
      <selection pane="topRight" activeCell="K1" sqref="K1"/>
      <selection pane="bottomLeft" activeCell="K1" sqref="K1"/>
      <selection pane="bottomRight" activeCell="Z23" sqref="Z23"/>
    </sheetView>
  </sheetViews>
  <sheetFormatPr baseColWidth="10" defaultColWidth="11" defaultRowHeight="15" x14ac:dyDescent="0"/>
  <cols>
    <col min="1" max="1" width="60.83203125" customWidth="1"/>
    <col min="2" max="2" width="9.6640625" bestFit="1" customWidth="1"/>
    <col min="3" max="3" width="26.33203125" bestFit="1" customWidth="1"/>
    <col min="4" max="7" width="7.6640625" bestFit="1" customWidth="1"/>
    <col min="8" max="8" width="8" bestFit="1" customWidth="1"/>
    <col min="9" max="9" width="7.6640625" bestFit="1" customWidth="1"/>
    <col min="10" max="10" width="7.33203125" bestFit="1" customWidth="1"/>
    <col min="11" max="11" width="8" bestFit="1" customWidth="1"/>
    <col min="12" max="12" width="7.83203125" bestFit="1" customWidth="1"/>
    <col min="13" max="13" width="7.5" bestFit="1" customWidth="1"/>
    <col min="14" max="14" width="8" bestFit="1" customWidth="1"/>
    <col min="15" max="15" width="7.83203125" bestFit="1" customWidth="1"/>
    <col min="16" max="16" width="7.1640625" bestFit="1" customWidth="1"/>
    <col min="17" max="17" width="6.1640625" bestFit="1" customWidth="1"/>
    <col min="18" max="27" width="7.1640625" bestFit="1" customWidth="1"/>
  </cols>
  <sheetData>
    <row r="1" spans="1:15">
      <c r="A1" s="141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ht="15" customHeight="1">
      <c r="A2" s="144" t="s">
        <v>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15" ht="17" customHeight="1">
      <c r="A3" s="144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5" ht="15" customHeight="1">
      <c r="A4" s="144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</row>
    <row r="5" spans="1:15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2.5" customHeight="1">
      <c r="A6" s="15" t="s">
        <v>0</v>
      </c>
      <c r="B6" s="22" t="s">
        <v>18</v>
      </c>
      <c r="C6" s="22" t="s">
        <v>30</v>
      </c>
      <c r="D6" s="3">
        <v>44562</v>
      </c>
      <c r="E6" s="3">
        <v>44593</v>
      </c>
      <c r="F6" s="3">
        <v>44621</v>
      </c>
      <c r="G6" s="3">
        <v>44652</v>
      </c>
      <c r="H6" s="3">
        <v>44682</v>
      </c>
      <c r="I6" s="3">
        <v>44713</v>
      </c>
      <c r="J6" s="4">
        <v>44743</v>
      </c>
      <c r="K6" s="5">
        <v>44774</v>
      </c>
      <c r="L6" s="3">
        <v>44805</v>
      </c>
      <c r="M6" s="3">
        <v>44835</v>
      </c>
      <c r="N6" s="3">
        <v>44866</v>
      </c>
      <c r="O6" s="3">
        <v>44896</v>
      </c>
    </row>
    <row r="7" spans="1:15">
      <c r="A7" s="168" t="s">
        <v>9</v>
      </c>
      <c r="B7" s="132" t="s">
        <v>36</v>
      </c>
      <c r="C7" s="12" t="s">
        <v>20</v>
      </c>
      <c r="D7" s="51">
        <v>9.3383264541625977</v>
      </c>
      <c r="E7" s="51">
        <v>8.59</v>
      </c>
      <c r="F7" s="51">
        <v>9.26</v>
      </c>
      <c r="G7" s="51">
        <v>9.9600000000000009</v>
      </c>
      <c r="H7" s="51">
        <v>10.52</v>
      </c>
      <c r="I7" s="51">
        <v>10.75</v>
      </c>
      <c r="J7" s="51">
        <v>10.67</v>
      </c>
      <c r="K7" s="52">
        <v>10.57</v>
      </c>
      <c r="L7" s="51">
        <v>10.62</v>
      </c>
      <c r="M7" s="51">
        <v>10.18</v>
      </c>
      <c r="N7" s="51">
        <v>9.26</v>
      </c>
      <c r="O7" s="51">
        <v>9.02</v>
      </c>
    </row>
    <row r="8" spans="1:15">
      <c r="A8" s="169"/>
      <c r="B8" s="133"/>
      <c r="C8" s="12" t="s">
        <v>21</v>
      </c>
      <c r="D8" s="48">
        <v>11.126070022583008</v>
      </c>
      <c r="E8" s="51">
        <v>8.94</v>
      </c>
      <c r="F8" s="51">
        <v>9.6300000000000008</v>
      </c>
      <c r="G8" s="51">
        <v>10.36</v>
      </c>
      <c r="H8" s="51">
        <v>10.94</v>
      </c>
      <c r="I8" s="51">
        <v>11.18</v>
      </c>
      <c r="J8" s="51">
        <v>11.1</v>
      </c>
      <c r="K8" s="52">
        <v>11</v>
      </c>
      <c r="L8" s="51">
        <v>11.05</v>
      </c>
      <c r="M8" s="51">
        <v>10.58</v>
      </c>
      <c r="N8" s="51">
        <v>9.6300000000000008</v>
      </c>
      <c r="O8" s="51">
        <v>9.3800000000000008</v>
      </c>
    </row>
    <row r="9" spans="1:15">
      <c r="A9" s="169"/>
      <c r="B9" s="133"/>
      <c r="C9" s="45" t="s">
        <v>22</v>
      </c>
      <c r="D9" s="147" t="s">
        <v>42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9"/>
    </row>
    <row r="10" spans="1:15">
      <c r="A10" s="169"/>
      <c r="B10" s="133"/>
      <c r="C10" s="45" t="s">
        <v>23</v>
      </c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2"/>
    </row>
    <row r="11" spans="1:15">
      <c r="A11" s="169"/>
      <c r="B11" s="133"/>
      <c r="C11" s="45" t="s">
        <v>24</v>
      </c>
      <c r="D11" s="150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</row>
    <row r="12" spans="1:15">
      <c r="A12" s="169"/>
      <c r="B12" s="133"/>
      <c r="C12" s="45" t="s">
        <v>25</v>
      </c>
      <c r="D12" s="150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</row>
    <row r="13" spans="1:15">
      <c r="A13" s="169"/>
      <c r="B13" s="133"/>
      <c r="C13" s="45" t="s">
        <v>26</v>
      </c>
      <c r="D13" s="153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</row>
    <row r="14" spans="1:15">
      <c r="A14" s="169"/>
      <c r="B14" s="133"/>
      <c r="C14" s="12" t="s">
        <v>27</v>
      </c>
      <c r="D14" s="48">
        <v>123.10189819335938</v>
      </c>
      <c r="E14" s="48">
        <v>119.17</v>
      </c>
      <c r="F14" s="48">
        <v>128.47</v>
      </c>
      <c r="G14" s="48">
        <v>138.24</v>
      </c>
      <c r="H14" s="48">
        <v>145.91999999999999</v>
      </c>
      <c r="I14" s="48">
        <v>149.12</v>
      </c>
      <c r="J14" s="48">
        <v>148.05000000000001</v>
      </c>
      <c r="K14" s="49">
        <v>146.69999999999999</v>
      </c>
      <c r="L14" s="48">
        <v>147.37</v>
      </c>
      <c r="M14" s="48">
        <v>141.16999999999999</v>
      </c>
      <c r="N14" s="48">
        <v>128.43</v>
      </c>
      <c r="O14" s="48">
        <v>125.17</v>
      </c>
    </row>
    <row r="15" spans="1:15">
      <c r="A15" s="170"/>
      <c r="B15" s="134"/>
      <c r="C15" s="12" t="s">
        <v>19</v>
      </c>
      <c r="D15" s="229">
        <v>195.63</v>
      </c>
      <c r="E15" s="229">
        <v>186.2</v>
      </c>
      <c r="F15" s="229">
        <v>200.73</v>
      </c>
      <c r="G15" s="229">
        <v>215.99</v>
      </c>
      <c r="H15" s="229">
        <v>228.01</v>
      </c>
      <c r="I15" s="229">
        <v>232.99</v>
      </c>
      <c r="J15" s="229">
        <v>231.33</v>
      </c>
      <c r="K15" s="230">
        <v>229.22</v>
      </c>
      <c r="L15" s="229">
        <v>230.26</v>
      </c>
      <c r="M15" s="229">
        <v>220.57</v>
      </c>
      <c r="N15" s="229">
        <v>200.68</v>
      </c>
      <c r="O15" s="229">
        <v>195.57</v>
      </c>
    </row>
    <row r="16" spans="1:15" ht="30" customHeight="1">
      <c r="A16" s="108" t="s">
        <v>10</v>
      </c>
      <c r="B16" s="111" t="s">
        <v>36</v>
      </c>
      <c r="C16" s="25" t="s">
        <v>20</v>
      </c>
      <c r="D16" s="80">
        <v>0</v>
      </c>
      <c r="E16" s="80">
        <v>0</v>
      </c>
      <c r="F16" s="80">
        <v>0</v>
      </c>
      <c r="G16" s="80">
        <v>0</v>
      </c>
      <c r="H16" s="80">
        <v>11.81058</v>
      </c>
      <c r="I16" s="80">
        <v>15.747439999999999</v>
      </c>
      <c r="J16" s="80">
        <v>21.37152</v>
      </c>
      <c r="K16" s="52">
        <v>22.49634</v>
      </c>
      <c r="L16" s="80">
        <v>19.12189</v>
      </c>
      <c r="M16" s="80">
        <v>17.434660000000001</v>
      </c>
      <c r="N16" s="80">
        <v>0</v>
      </c>
      <c r="O16" s="80">
        <v>0</v>
      </c>
    </row>
    <row r="17" spans="1:15">
      <c r="A17" s="109"/>
      <c r="B17" s="112"/>
      <c r="C17" s="25" t="s">
        <v>21</v>
      </c>
      <c r="D17" s="80">
        <v>0</v>
      </c>
      <c r="E17" s="80">
        <v>0</v>
      </c>
      <c r="F17" s="80">
        <v>0</v>
      </c>
      <c r="G17" s="80">
        <v>0</v>
      </c>
      <c r="H17" s="66">
        <v>3.9931589999999999</v>
      </c>
      <c r="I17" s="66">
        <v>5.3242120000000002</v>
      </c>
      <c r="J17" s="66">
        <v>7.2257160000000002</v>
      </c>
      <c r="K17" s="64">
        <v>7.6060160000000003</v>
      </c>
      <c r="L17" s="66">
        <v>6.4651139999999998</v>
      </c>
      <c r="M17" s="66">
        <v>5.8946630000000004</v>
      </c>
      <c r="N17" s="80">
        <v>0</v>
      </c>
      <c r="O17" s="80">
        <v>0</v>
      </c>
    </row>
    <row r="18" spans="1:15">
      <c r="A18" s="109"/>
      <c r="B18" s="112"/>
      <c r="C18" s="25" t="s">
        <v>22</v>
      </c>
      <c r="D18" s="80">
        <v>0</v>
      </c>
      <c r="E18" s="80">
        <v>0</v>
      </c>
      <c r="F18" s="80">
        <v>0</v>
      </c>
      <c r="G18" s="80">
        <v>0</v>
      </c>
      <c r="H18" s="66">
        <v>0</v>
      </c>
      <c r="I18" s="66">
        <v>0</v>
      </c>
      <c r="J18" s="66">
        <v>0</v>
      </c>
      <c r="K18" s="64">
        <v>0</v>
      </c>
      <c r="L18" s="66">
        <v>0</v>
      </c>
      <c r="M18" s="66">
        <v>0</v>
      </c>
      <c r="N18" s="80">
        <v>0</v>
      </c>
      <c r="O18" s="80">
        <v>0</v>
      </c>
    </row>
    <row r="19" spans="1:15">
      <c r="A19" s="109"/>
      <c r="B19" s="112"/>
      <c r="C19" s="25" t="s">
        <v>23</v>
      </c>
      <c r="D19" s="80">
        <v>0</v>
      </c>
      <c r="E19" s="80">
        <v>0</v>
      </c>
      <c r="F19" s="80">
        <v>0</v>
      </c>
      <c r="G19" s="80">
        <v>0</v>
      </c>
      <c r="H19" s="66">
        <v>0.98709040000000003</v>
      </c>
      <c r="I19" s="66">
        <v>1.3161210000000001</v>
      </c>
      <c r="J19" s="66">
        <v>1.7861640000000001</v>
      </c>
      <c r="K19" s="64">
        <v>1.880172</v>
      </c>
      <c r="L19" s="66">
        <v>1.5981460000000001</v>
      </c>
      <c r="M19" s="66">
        <v>1.457133</v>
      </c>
      <c r="N19" s="80">
        <v>0</v>
      </c>
      <c r="O19" s="80">
        <v>0</v>
      </c>
    </row>
    <row r="20" spans="1:15">
      <c r="A20" s="109"/>
      <c r="B20" s="112"/>
      <c r="C20" s="25" t="s">
        <v>24</v>
      </c>
      <c r="D20" s="80">
        <v>0</v>
      </c>
      <c r="E20" s="80">
        <v>0</v>
      </c>
      <c r="F20" s="80">
        <v>0</v>
      </c>
      <c r="G20" s="80">
        <v>0</v>
      </c>
      <c r="H20" s="66">
        <v>0.94661070000000003</v>
      </c>
      <c r="I20" s="66">
        <v>1.262148</v>
      </c>
      <c r="J20" s="66">
        <v>1.712915</v>
      </c>
      <c r="K20" s="64">
        <v>1.8030679999999999</v>
      </c>
      <c r="L20" s="66">
        <v>1.532608</v>
      </c>
      <c r="M20" s="66">
        <v>1.397378</v>
      </c>
      <c r="N20" s="80">
        <v>0</v>
      </c>
      <c r="O20" s="80">
        <v>0</v>
      </c>
    </row>
    <row r="21" spans="1:15">
      <c r="A21" s="109"/>
      <c r="B21" s="112"/>
      <c r="C21" s="25" t="s">
        <v>25</v>
      </c>
      <c r="D21" s="80">
        <v>0</v>
      </c>
      <c r="E21" s="80">
        <v>0</v>
      </c>
      <c r="F21" s="80">
        <v>0</v>
      </c>
      <c r="G21" s="80">
        <v>0</v>
      </c>
      <c r="H21" s="66">
        <v>1.1927650000000001</v>
      </c>
      <c r="I21" s="66">
        <v>1.5903529999999999</v>
      </c>
      <c r="J21" s="66">
        <v>2.158337</v>
      </c>
      <c r="K21" s="64">
        <v>2.2719330000000002</v>
      </c>
      <c r="L21" s="66">
        <v>1.9311430000000001</v>
      </c>
      <c r="M21" s="66">
        <v>1.760748</v>
      </c>
      <c r="N21" s="80">
        <v>0</v>
      </c>
      <c r="O21" s="80">
        <v>0</v>
      </c>
    </row>
    <row r="22" spans="1:15">
      <c r="A22" s="109"/>
      <c r="B22" s="112"/>
      <c r="C22" s="25" t="s">
        <v>26</v>
      </c>
      <c r="D22" s="80">
        <v>0</v>
      </c>
      <c r="E22" s="80">
        <v>0</v>
      </c>
      <c r="F22" s="80">
        <v>0</v>
      </c>
      <c r="G22" s="80">
        <v>0</v>
      </c>
      <c r="H22" s="66">
        <v>1.120196</v>
      </c>
      <c r="I22" s="66">
        <v>1.493595</v>
      </c>
      <c r="J22" s="66">
        <v>2.0270220000000001</v>
      </c>
      <c r="K22" s="64">
        <v>2.1337069999999998</v>
      </c>
      <c r="L22" s="66">
        <v>1.8136509999999999</v>
      </c>
      <c r="M22" s="66">
        <v>1.6536230000000001</v>
      </c>
      <c r="N22" s="80">
        <v>0</v>
      </c>
      <c r="O22" s="80">
        <v>0</v>
      </c>
    </row>
    <row r="23" spans="1:15">
      <c r="A23" s="109"/>
      <c r="B23" s="112"/>
      <c r="C23" s="25" t="s">
        <v>27</v>
      </c>
      <c r="D23" s="80">
        <v>0</v>
      </c>
      <c r="E23" s="80">
        <v>0</v>
      </c>
      <c r="F23" s="80">
        <v>0</v>
      </c>
      <c r="G23" s="80">
        <v>0</v>
      </c>
      <c r="H23" s="66">
        <v>0.94960029999999995</v>
      </c>
      <c r="I23" s="66">
        <v>1.2661340000000001</v>
      </c>
      <c r="J23" s="66">
        <v>1.718324</v>
      </c>
      <c r="K23" s="64">
        <v>1.808762</v>
      </c>
      <c r="L23" s="66">
        <v>1.5374479999999999</v>
      </c>
      <c r="M23" s="66">
        <v>1.401791</v>
      </c>
      <c r="N23" s="80">
        <v>0</v>
      </c>
      <c r="O23" s="80">
        <v>0</v>
      </c>
    </row>
    <row r="24" spans="1:15">
      <c r="A24" s="110"/>
      <c r="B24" s="113"/>
      <c r="C24" s="25" t="s">
        <v>19</v>
      </c>
      <c r="D24" s="67">
        <v>0</v>
      </c>
      <c r="E24" s="67">
        <v>0</v>
      </c>
      <c r="F24" s="67">
        <v>0</v>
      </c>
      <c r="G24" s="67">
        <v>0</v>
      </c>
      <c r="H24" s="67">
        <f>SUM(H16:H23)</f>
        <v>21.000001400000002</v>
      </c>
      <c r="I24" s="67">
        <f t="shared" ref="I24:M24" si="0">SUM(I16:I23)</f>
        <v>28.000003</v>
      </c>
      <c r="J24" s="67">
        <f t="shared" si="0"/>
        <v>37.999998000000012</v>
      </c>
      <c r="K24" s="70">
        <f t="shared" si="0"/>
        <v>39.999998000000005</v>
      </c>
      <c r="L24" s="67">
        <f t="shared" si="0"/>
        <v>33.999999999999993</v>
      </c>
      <c r="M24" s="67">
        <f t="shared" si="0"/>
        <v>30.999995999999999</v>
      </c>
      <c r="N24" s="67">
        <v>0</v>
      </c>
      <c r="O24" s="67">
        <v>0</v>
      </c>
    </row>
    <row r="25" spans="1:15">
      <c r="A25" s="168" t="s">
        <v>6</v>
      </c>
      <c r="B25" s="132" t="s">
        <v>36</v>
      </c>
      <c r="C25" s="12" t="s">
        <v>20</v>
      </c>
      <c r="D25" s="51">
        <v>0</v>
      </c>
      <c r="E25" s="51">
        <v>0</v>
      </c>
      <c r="F25" s="51">
        <v>0</v>
      </c>
      <c r="G25" s="51">
        <v>0</v>
      </c>
      <c r="H25" s="51">
        <v>3.532944338048301</v>
      </c>
      <c r="I25" s="51">
        <v>3.532944338048301</v>
      </c>
      <c r="J25" s="51">
        <v>7.065888676096602</v>
      </c>
      <c r="K25" s="52">
        <v>7.065888676096602</v>
      </c>
      <c r="L25" s="51">
        <v>7.065888676096602</v>
      </c>
      <c r="M25" s="51">
        <v>3.532944338048301</v>
      </c>
      <c r="N25" s="51">
        <v>0</v>
      </c>
      <c r="O25" s="51">
        <v>0</v>
      </c>
    </row>
    <row r="26" spans="1:15">
      <c r="A26" s="169"/>
      <c r="B26" s="133"/>
      <c r="C26" s="12" t="s">
        <v>21</v>
      </c>
      <c r="D26" s="51">
        <v>0</v>
      </c>
      <c r="E26" s="51">
        <v>0</v>
      </c>
      <c r="F26" s="51">
        <v>0</v>
      </c>
      <c r="G26" s="51">
        <v>0</v>
      </c>
      <c r="H26" s="71">
        <v>1.710743266758203</v>
      </c>
      <c r="I26" s="71">
        <v>1.710743266758203</v>
      </c>
      <c r="J26" s="71">
        <v>3.421486533516406</v>
      </c>
      <c r="K26" s="72">
        <v>3.421486533516406</v>
      </c>
      <c r="L26" s="71">
        <v>3.421486533516406</v>
      </c>
      <c r="M26" s="71">
        <v>1.710743266758203</v>
      </c>
      <c r="N26" s="51">
        <v>0</v>
      </c>
      <c r="O26" s="51">
        <v>0</v>
      </c>
    </row>
    <row r="27" spans="1:15">
      <c r="A27" s="169"/>
      <c r="B27" s="133"/>
      <c r="C27" s="12" t="s">
        <v>22</v>
      </c>
      <c r="D27" s="51">
        <v>0</v>
      </c>
      <c r="E27" s="51">
        <v>0</v>
      </c>
      <c r="F27" s="51">
        <v>0</v>
      </c>
      <c r="G27" s="51">
        <v>0</v>
      </c>
      <c r="H27" s="71">
        <v>2.3207841704146157E-4</v>
      </c>
      <c r="I27" s="71">
        <v>2.3207841704146157E-4</v>
      </c>
      <c r="J27" s="71">
        <v>4.6415683408292314E-4</v>
      </c>
      <c r="K27" s="72">
        <v>4.6415683408292314E-4</v>
      </c>
      <c r="L27" s="71">
        <v>4.6415683408292314E-4</v>
      </c>
      <c r="M27" s="71">
        <v>2.3207841704146157E-4</v>
      </c>
      <c r="N27" s="51">
        <v>0</v>
      </c>
      <c r="O27" s="51">
        <v>0</v>
      </c>
    </row>
    <row r="28" spans="1:15">
      <c r="A28" s="169"/>
      <c r="B28" s="133"/>
      <c r="C28" s="12" t="s">
        <v>23</v>
      </c>
      <c r="D28" s="51">
        <v>0</v>
      </c>
      <c r="E28" s="51">
        <v>0</v>
      </c>
      <c r="F28" s="51">
        <v>0</v>
      </c>
      <c r="G28" s="51">
        <v>0</v>
      </c>
      <c r="H28" s="71">
        <v>0.67090293930206923</v>
      </c>
      <c r="I28" s="71">
        <v>0.67090293930206923</v>
      </c>
      <c r="J28" s="71">
        <v>1.3418058786041385</v>
      </c>
      <c r="K28" s="72">
        <v>1.3418058786041385</v>
      </c>
      <c r="L28" s="71">
        <v>1.3418058786041385</v>
      </c>
      <c r="M28" s="71">
        <v>0.67090293930206923</v>
      </c>
      <c r="N28" s="51">
        <v>0</v>
      </c>
      <c r="O28" s="51">
        <v>0</v>
      </c>
    </row>
    <row r="29" spans="1:15">
      <c r="A29" s="169"/>
      <c r="B29" s="133"/>
      <c r="C29" s="12" t="s">
        <v>24</v>
      </c>
      <c r="D29" s="51">
        <v>0</v>
      </c>
      <c r="E29" s="51">
        <v>0</v>
      </c>
      <c r="F29" s="51">
        <v>0</v>
      </c>
      <c r="G29" s="51">
        <v>0</v>
      </c>
      <c r="H29" s="71">
        <v>0.31837081012008966</v>
      </c>
      <c r="I29" s="71">
        <v>0.31837081012008966</v>
      </c>
      <c r="J29" s="71">
        <v>0.63674162024017933</v>
      </c>
      <c r="K29" s="72">
        <v>0.63674162024017933</v>
      </c>
      <c r="L29" s="71">
        <v>0.63674162024017933</v>
      </c>
      <c r="M29" s="71">
        <v>0.31837081012008966</v>
      </c>
      <c r="N29" s="51">
        <v>0</v>
      </c>
      <c r="O29" s="51">
        <v>0</v>
      </c>
    </row>
    <row r="30" spans="1:15">
      <c r="A30" s="169"/>
      <c r="B30" s="133"/>
      <c r="C30" s="12" t="s">
        <v>25</v>
      </c>
      <c r="D30" s="51">
        <v>0</v>
      </c>
      <c r="E30" s="51">
        <v>0</v>
      </c>
      <c r="F30" s="51">
        <v>0</v>
      </c>
      <c r="G30" s="51">
        <v>0</v>
      </c>
      <c r="H30" s="71">
        <v>1.8216598149530898</v>
      </c>
      <c r="I30" s="71">
        <v>1.8216598149530898</v>
      </c>
      <c r="J30" s="71">
        <v>3.6433196299061796</v>
      </c>
      <c r="K30" s="72">
        <v>3.6433196299061796</v>
      </c>
      <c r="L30" s="71">
        <v>3.6433196299061796</v>
      </c>
      <c r="M30" s="71">
        <v>1.8216598149530898</v>
      </c>
      <c r="N30" s="51">
        <v>0</v>
      </c>
      <c r="O30" s="51">
        <v>0</v>
      </c>
    </row>
    <row r="31" spans="1:15">
      <c r="A31" s="169"/>
      <c r="B31" s="133"/>
      <c r="C31" s="12" t="s">
        <v>26</v>
      </c>
      <c r="D31" s="51">
        <v>0</v>
      </c>
      <c r="E31" s="51">
        <v>0</v>
      </c>
      <c r="F31" s="51">
        <v>0</v>
      </c>
      <c r="G31" s="51">
        <v>0</v>
      </c>
      <c r="H31" s="71">
        <v>0.8928180374753012</v>
      </c>
      <c r="I31" s="71">
        <v>0.8928180374753012</v>
      </c>
      <c r="J31" s="71">
        <v>1.7856360749506024</v>
      </c>
      <c r="K31" s="72">
        <v>1.7856360749506024</v>
      </c>
      <c r="L31" s="71">
        <v>1.7856360749506024</v>
      </c>
      <c r="M31" s="71">
        <v>0.8928180374753012</v>
      </c>
      <c r="N31" s="51">
        <v>0</v>
      </c>
      <c r="O31" s="51">
        <v>0</v>
      </c>
    </row>
    <row r="32" spans="1:15">
      <c r="A32" s="169"/>
      <c r="B32" s="133"/>
      <c r="C32" s="12" t="s">
        <v>27</v>
      </c>
      <c r="D32" s="51">
        <v>0</v>
      </c>
      <c r="E32" s="51">
        <v>0</v>
      </c>
      <c r="F32" s="51">
        <v>0</v>
      </c>
      <c r="G32" s="51">
        <v>0</v>
      </c>
      <c r="H32" s="71">
        <v>2.0523303861579043</v>
      </c>
      <c r="I32" s="71">
        <v>2.0523303861579043</v>
      </c>
      <c r="J32" s="71">
        <v>4.1046607723158086</v>
      </c>
      <c r="K32" s="72">
        <v>4.1046607723158086</v>
      </c>
      <c r="L32" s="71">
        <v>4.1046607723158086</v>
      </c>
      <c r="M32" s="71">
        <v>2.0523303861579043</v>
      </c>
      <c r="N32" s="51">
        <v>0</v>
      </c>
      <c r="O32" s="51">
        <v>0</v>
      </c>
    </row>
    <row r="33" spans="1:15">
      <c r="A33" s="170"/>
      <c r="B33" s="134"/>
      <c r="C33" s="12" t="s">
        <v>19</v>
      </c>
      <c r="D33" s="73">
        <v>0</v>
      </c>
      <c r="E33" s="73">
        <v>0</v>
      </c>
      <c r="F33" s="73">
        <v>0</v>
      </c>
      <c r="G33" s="73">
        <v>0</v>
      </c>
      <c r="H33" s="73">
        <f>SUM(H25:H32)</f>
        <v>11.000001671231999</v>
      </c>
      <c r="I33" s="73">
        <f t="shared" ref="I33:M33" si="1">SUM(I25:I32)</f>
        <v>11.000001671231999</v>
      </c>
      <c r="J33" s="73">
        <f t="shared" si="1"/>
        <v>22.000003342463998</v>
      </c>
      <c r="K33" s="89">
        <f t="shared" si="1"/>
        <v>22.000003342463998</v>
      </c>
      <c r="L33" s="73">
        <f t="shared" si="1"/>
        <v>22.000003342463998</v>
      </c>
      <c r="M33" s="73">
        <f t="shared" si="1"/>
        <v>11.000001671231999</v>
      </c>
      <c r="N33" s="73">
        <v>0</v>
      </c>
      <c r="O33" s="73">
        <v>0</v>
      </c>
    </row>
    <row r="34" spans="1:15">
      <c r="A34" s="111" t="s">
        <v>8</v>
      </c>
      <c r="B34" s="111" t="s">
        <v>36</v>
      </c>
      <c r="C34" s="25" t="s">
        <v>20</v>
      </c>
      <c r="D34" s="80">
        <v>0</v>
      </c>
      <c r="E34" s="80">
        <v>0</v>
      </c>
      <c r="F34" s="80">
        <v>0</v>
      </c>
      <c r="G34" s="80">
        <v>0</v>
      </c>
      <c r="H34" s="80">
        <v>7.2481580000000001</v>
      </c>
      <c r="I34" s="80">
        <v>11.832039999999999</v>
      </c>
      <c r="J34" s="80">
        <v>12.35528</v>
      </c>
      <c r="K34" s="52">
        <v>12.15934</v>
      </c>
      <c r="L34" s="80">
        <v>11.39603</v>
      </c>
      <c r="M34" s="80">
        <v>5.3702509999999997</v>
      </c>
      <c r="N34" s="80">
        <v>0</v>
      </c>
      <c r="O34" s="80">
        <v>0</v>
      </c>
    </row>
    <row r="35" spans="1:15">
      <c r="A35" s="112"/>
      <c r="B35" s="112"/>
      <c r="C35" s="25" t="s">
        <v>21</v>
      </c>
      <c r="D35" s="80">
        <v>0</v>
      </c>
      <c r="E35" s="80">
        <v>0</v>
      </c>
      <c r="F35" s="80">
        <v>0</v>
      </c>
      <c r="G35" s="80">
        <v>0</v>
      </c>
      <c r="H35" s="66">
        <v>4.6850170000000002</v>
      </c>
      <c r="I35" s="66">
        <v>6.236281</v>
      </c>
      <c r="J35" s="66">
        <v>6.4318840000000002</v>
      </c>
      <c r="K35" s="64">
        <v>5.8229329999999999</v>
      </c>
      <c r="L35" s="66">
        <v>5.3244530000000001</v>
      </c>
      <c r="M35" s="66">
        <v>2.9325359999999998</v>
      </c>
      <c r="N35" s="80">
        <v>0</v>
      </c>
      <c r="O35" s="80">
        <v>0</v>
      </c>
    </row>
    <row r="36" spans="1:15">
      <c r="A36" s="112"/>
      <c r="B36" s="112"/>
      <c r="C36" s="25" t="s">
        <v>22</v>
      </c>
      <c r="D36" s="80">
        <v>0</v>
      </c>
      <c r="E36" s="80">
        <v>0</v>
      </c>
      <c r="F36" s="80">
        <v>0</v>
      </c>
      <c r="G36" s="80">
        <v>0</v>
      </c>
      <c r="H36" s="66">
        <v>6.0749999999999997E-4</v>
      </c>
      <c r="I36" s="66">
        <v>9.4359999999999995E-4</v>
      </c>
      <c r="J36" s="66">
        <v>1.044E-3</v>
      </c>
      <c r="K36" s="64">
        <v>1.0229E-3</v>
      </c>
      <c r="L36" s="66">
        <v>7.8850000000000003E-4</v>
      </c>
      <c r="M36" s="66">
        <v>2.5680000000000001E-4</v>
      </c>
      <c r="N36" s="80">
        <v>0</v>
      </c>
      <c r="O36" s="80">
        <v>0</v>
      </c>
    </row>
    <row r="37" spans="1:15">
      <c r="A37" s="112"/>
      <c r="B37" s="112"/>
      <c r="C37" s="25" t="s">
        <v>23</v>
      </c>
      <c r="D37" s="80">
        <v>0</v>
      </c>
      <c r="E37" s="80">
        <v>0</v>
      </c>
      <c r="F37" s="80">
        <v>0</v>
      </c>
      <c r="G37" s="80">
        <v>0</v>
      </c>
      <c r="H37" s="66">
        <v>1.9336990000000001</v>
      </c>
      <c r="I37" s="66">
        <v>2.4489019999999999</v>
      </c>
      <c r="J37" s="66">
        <v>2.4388019999999999</v>
      </c>
      <c r="K37" s="64">
        <v>2.291137</v>
      </c>
      <c r="L37" s="66">
        <v>2.1222829999999999</v>
      </c>
      <c r="M37" s="66">
        <v>1.450078</v>
      </c>
      <c r="N37" s="80">
        <v>0</v>
      </c>
      <c r="O37" s="80">
        <v>0</v>
      </c>
    </row>
    <row r="38" spans="1:15">
      <c r="A38" s="112"/>
      <c r="B38" s="112"/>
      <c r="C38" s="25" t="s">
        <v>24</v>
      </c>
      <c r="D38" s="80">
        <v>0</v>
      </c>
      <c r="E38" s="80">
        <v>0</v>
      </c>
      <c r="F38" s="80">
        <v>0</v>
      </c>
      <c r="G38" s="80">
        <v>0</v>
      </c>
      <c r="H38" s="66">
        <v>0.58559519999999998</v>
      </c>
      <c r="I38" s="66">
        <v>1.2595860000000001</v>
      </c>
      <c r="J38" s="66">
        <v>1.257117</v>
      </c>
      <c r="K38" s="64">
        <v>1.103629</v>
      </c>
      <c r="L38" s="66">
        <v>0.91702649999999997</v>
      </c>
      <c r="M38" s="66">
        <v>0.44613960000000003</v>
      </c>
      <c r="N38" s="80">
        <v>0</v>
      </c>
      <c r="O38" s="80">
        <v>0</v>
      </c>
    </row>
    <row r="39" spans="1:15">
      <c r="A39" s="112"/>
      <c r="B39" s="112"/>
      <c r="C39" s="25" t="s">
        <v>25</v>
      </c>
      <c r="D39" s="80">
        <v>0</v>
      </c>
      <c r="E39" s="80">
        <v>0</v>
      </c>
      <c r="F39" s="80">
        <v>0</v>
      </c>
      <c r="G39" s="80">
        <v>0</v>
      </c>
      <c r="H39" s="66">
        <v>3.1982409999999999</v>
      </c>
      <c r="I39" s="66">
        <v>6.6664649999999996</v>
      </c>
      <c r="J39" s="66">
        <v>6.5027489999999997</v>
      </c>
      <c r="K39" s="64">
        <v>6.2637049999999999</v>
      </c>
      <c r="L39" s="66">
        <v>4.9410499999999997</v>
      </c>
      <c r="M39" s="66">
        <v>1.218882</v>
      </c>
      <c r="N39" s="80">
        <v>0</v>
      </c>
      <c r="O39" s="80">
        <v>0</v>
      </c>
    </row>
    <row r="40" spans="1:15">
      <c r="A40" s="112"/>
      <c r="B40" s="112"/>
      <c r="C40" s="25" t="s">
        <v>26</v>
      </c>
      <c r="D40" s="80">
        <v>0</v>
      </c>
      <c r="E40" s="80">
        <v>0</v>
      </c>
      <c r="F40" s="80">
        <v>0</v>
      </c>
      <c r="G40" s="80">
        <v>0</v>
      </c>
      <c r="H40" s="66">
        <v>1.6949529999999999</v>
      </c>
      <c r="I40" s="66">
        <v>3.2514289999999999</v>
      </c>
      <c r="J40" s="66">
        <v>3.3682150000000002</v>
      </c>
      <c r="K40" s="64">
        <v>3.0117780000000001</v>
      </c>
      <c r="L40" s="66">
        <v>2.3580800000000002</v>
      </c>
      <c r="M40" s="66">
        <v>0.62134670000000003</v>
      </c>
      <c r="N40" s="80">
        <v>0</v>
      </c>
      <c r="O40" s="80">
        <v>0</v>
      </c>
    </row>
    <row r="41" spans="1:15">
      <c r="A41" s="112"/>
      <c r="B41" s="112"/>
      <c r="C41" s="25" t="s">
        <v>27</v>
      </c>
      <c r="D41" s="80">
        <v>0</v>
      </c>
      <c r="E41" s="80">
        <v>0</v>
      </c>
      <c r="F41" s="80">
        <v>0</v>
      </c>
      <c r="G41" s="80">
        <v>0</v>
      </c>
      <c r="H41" s="66">
        <v>4.9817650000000002</v>
      </c>
      <c r="I41" s="66">
        <v>7.1945709999999998</v>
      </c>
      <c r="J41" s="66">
        <v>7.4945399999999998</v>
      </c>
      <c r="K41" s="64">
        <v>6.8672930000000001</v>
      </c>
      <c r="L41" s="66">
        <v>6.022716</v>
      </c>
      <c r="M41" s="66">
        <v>2.7383929999999999</v>
      </c>
      <c r="N41" s="80">
        <v>0</v>
      </c>
      <c r="O41" s="80">
        <v>0</v>
      </c>
    </row>
    <row r="42" spans="1:15">
      <c r="A42" s="113"/>
      <c r="B42" s="113"/>
      <c r="C42" s="25" t="s">
        <v>19</v>
      </c>
      <c r="D42" s="67">
        <v>0</v>
      </c>
      <c r="E42" s="67">
        <v>0</v>
      </c>
      <c r="F42" s="67">
        <v>0</v>
      </c>
      <c r="G42" s="67">
        <v>0</v>
      </c>
      <c r="H42" s="67">
        <f>SUM(H34:H41)</f>
        <v>24.328035699999997</v>
      </c>
      <c r="I42" s="67">
        <f t="shared" ref="I42:M42" si="2">SUM(I34:I41)</f>
        <v>38.8902176</v>
      </c>
      <c r="J42" s="67">
        <f t="shared" si="2"/>
        <v>39.849631000000002</v>
      </c>
      <c r="K42" s="70">
        <f t="shared" si="2"/>
        <v>37.520837900000004</v>
      </c>
      <c r="L42" s="67">
        <f t="shared" si="2"/>
        <v>33.082427000000003</v>
      </c>
      <c r="M42" s="67">
        <f t="shared" si="2"/>
        <v>14.7778831</v>
      </c>
      <c r="N42" s="67">
        <v>0</v>
      </c>
      <c r="O42" s="67">
        <v>0</v>
      </c>
    </row>
    <row r="43" spans="1:15">
      <c r="A43" s="207" t="s">
        <v>13</v>
      </c>
      <c r="B43" s="208"/>
      <c r="C43" s="26" t="s">
        <v>20</v>
      </c>
      <c r="D43" s="231">
        <f>SUM(D7,D16,D25,D34)</f>
        <v>9.3383264541625977</v>
      </c>
      <c r="E43" s="231">
        <f t="shared" ref="E43:O43" si="3">SUM(E7,E16,E25,E34)</f>
        <v>8.59</v>
      </c>
      <c r="F43" s="231">
        <f t="shared" si="3"/>
        <v>9.26</v>
      </c>
      <c r="G43" s="231">
        <f t="shared" si="3"/>
        <v>9.9600000000000009</v>
      </c>
      <c r="H43" s="231">
        <f t="shared" si="3"/>
        <v>33.111682338048297</v>
      </c>
      <c r="I43" s="231">
        <f t="shared" si="3"/>
        <v>41.862424338048299</v>
      </c>
      <c r="J43" s="231">
        <f t="shared" si="3"/>
        <v>51.462688676096597</v>
      </c>
      <c r="K43" s="232">
        <f t="shared" si="3"/>
        <v>52.291568676096603</v>
      </c>
      <c r="L43" s="231">
        <f t="shared" si="3"/>
        <v>48.2038086760966</v>
      </c>
      <c r="M43" s="231">
        <f t="shared" si="3"/>
        <v>36.517855338048307</v>
      </c>
      <c r="N43" s="231">
        <f t="shared" si="3"/>
        <v>9.26</v>
      </c>
      <c r="O43" s="231">
        <f t="shared" si="3"/>
        <v>9.02</v>
      </c>
    </row>
    <row r="44" spans="1:15">
      <c r="A44" s="209"/>
      <c r="B44" s="210"/>
      <c r="C44" s="27" t="s">
        <v>21</v>
      </c>
      <c r="D44" s="231">
        <f>SUM(D8,D17,D26,D35)</f>
        <v>11.126070022583008</v>
      </c>
      <c r="E44" s="231">
        <f t="shared" ref="E44:O44" si="4">SUM(E8,E17,E26,E35)</f>
        <v>8.94</v>
      </c>
      <c r="F44" s="231">
        <f t="shared" si="4"/>
        <v>9.6300000000000008</v>
      </c>
      <c r="G44" s="231">
        <f t="shared" si="4"/>
        <v>10.36</v>
      </c>
      <c r="H44" s="231">
        <f t="shared" si="4"/>
        <v>21.328919266758206</v>
      </c>
      <c r="I44" s="231">
        <f t="shared" si="4"/>
        <v>24.451236266758201</v>
      </c>
      <c r="J44" s="231">
        <f t="shared" si="4"/>
        <v>28.179086533516408</v>
      </c>
      <c r="K44" s="232">
        <f t="shared" si="4"/>
        <v>27.850435533516404</v>
      </c>
      <c r="L44" s="231">
        <f t="shared" si="4"/>
        <v>26.261053533516403</v>
      </c>
      <c r="M44" s="231">
        <f t="shared" si="4"/>
        <v>21.117942266758202</v>
      </c>
      <c r="N44" s="231">
        <f t="shared" si="4"/>
        <v>9.6300000000000008</v>
      </c>
      <c r="O44" s="231">
        <f t="shared" si="4"/>
        <v>9.3800000000000008</v>
      </c>
    </row>
    <row r="45" spans="1:15">
      <c r="A45" s="209"/>
      <c r="B45" s="210"/>
      <c r="C45" s="219" t="s">
        <v>22</v>
      </c>
      <c r="D45" s="220" t="s">
        <v>42</v>
      </c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2"/>
    </row>
    <row r="46" spans="1:15">
      <c r="A46" s="209"/>
      <c r="B46" s="210"/>
      <c r="C46" s="219" t="s">
        <v>23</v>
      </c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5"/>
    </row>
    <row r="47" spans="1:15">
      <c r="A47" s="209"/>
      <c r="B47" s="210"/>
      <c r="C47" s="219" t="s">
        <v>24</v>
      </c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5"/>
    </row>
    <row r="48" spans="1:15">
      <c r="A48" s="209"/>
      <c r="B48" s="210"/>
      <c r="C48" s="219" t="s">
        <v>25</v>
      </c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5"/>
    </row>
    <row r="49" spans="1:15">
      <c r="A49" s="209"/>
      <c r="B49" s="210"/>
      <c r="C49" s="219" t="s">
        <v>26</v>
      </c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8"/>
    </row>
    <row r="50" spans="1:15">
      <c r="A50" s="209"/>
      <c r="B50" s="210"/>
      <c r="C50" s="27" t="s">
        <v>27</v>
      </c>
      <c r="D50" s="231">
        <f>SUM(D14,D23,D32,D41)</f>
        <v>123.10189819335938</v>
      </c>
      <c r="E50" s="231">
        <f t="shared" ref="E50:O50" si="5">SUM(E14,E23,E32,E41)</f>
        <v>119.17</v>
      </c>
      <c r="F50" s="231">
        <f t="shared" si="5"/>
        <v>128.47</v>
      </c>
      <c r="G50" s="231">
        <f t="shared" si="5"/>
        <v>138.24</v>
      </c>
      <c r="H50" s="231">
        <f t="shared" si="5"/>
        <v>153.90369568615787</v>
      </c>
      <c r="I50" s="231">
        <f t="shared" si="5"/>
        <v>159.6330353861579</v>
      </c>
      <c r="J50" s="231">
        <f t="shared" si="5"/>
        <v>161.36752477231582</v>
      </c>
      <c r="K50" s="232">
        <f t="shared" si="5"/>
        <v>159.48071577231579</v>
      </c>
      <c r="L50" s="231">
        <f t="shared" si="5"/>
        <v>159.03482477231583</v>
      </c>
      <c r="M50" s="231">
        <f t="shared" si="5"/>
        <v>147.3625143861579</v>
      </c>
      <c r="N50" s="231">
        <f t="shared" si="5"/>
        <v>128.43</v>
      </c>
      <c r="O50" s="231">
        <f t="shared" si="5"/>
        <v>125.17</v>
      </c>
    </row>
    <row r="51" spans="1:15">
      <c r="A51" s="211"/>
      <c r="B51" s="212"/>
      <c r="C51" s="27" t="s">
        <v>19</v>
      </c>
      <c r="D51" s="74">
        <f>SUM(D15,D24,D33,D42)</f>
        <v>195.63</v>
      </c>
      <c r="E51" s="74">
        <f t="shared" ref="E51:O51" si="6">SUM(E15,E24,E33,E42)</f>
        <v>186.2</v>
      </c>
      <c r="F51" s="74">
        <f t="shared" si="6"/>
        <v>200.73</v>
      </c>
      <c r="G51" s="74">
        <f t="shared" si="6"/>
        <v>215.99</v>
      </c>
      <c r="H51" s="74">
        <f t="shared" si="6"/>
        <v>284.33803877123199</v>
      </c>
      <c r="I51" s="74">
        <f t="shared" si="6"/>
        <v>310.88022227123201</v>
      </c>
      <c r="J51" s="74">
        <f t="shared" si="6"/>
        <v>331.179632342464</v>
      </c>
      <c r="K51" s="75">
        <f t="shared" si="6"/>
        <v>328.74083924246401</v>
      </c>
      <c r="L51" s="74">
        <f t="shared" si="6"/>
        <v>319.34243034246396</v>
      </c>
      <c r="M51" s="74">
        <f t="shared" si="6"/>
        <v>277.34788077123198</v>
      </c>
      <c r="N51" s="74">
        <f t="shared" si="6"/>
        <v>200.68</v>
      </c>
      <c r="O51" s="74">
        <f t="shared" si="6"/>
        <v>195.57</v>
      </c>
    </row>
    <row r="52" spans="1:15">
      <c r="A52" s="17"/>
      <c r="B52" s="17"/>
      <c r="C52" s="17"/>
      <c r="D52" s="76"/>
      <c r="E52" s="76"/>
      <c r="F52" s="76"/>
      <c r="G52" s="76"/>
      <c r="H52" s="76"/>
      <c r="I52" s="76"/>
      <c r="J52" s="76"/>
      <c r="K52" s="90"/>
      <c r="L52" s="76"/>
      <c r="M52" s="76"/>
      <c r="N52" s="76"/>
      <c r="O52" s="76"/>
    </row>
    <row r="53" spans="1:15">
      <c r="A53" s="18" t="s">
        <v>1</v>
      </c>
      <c r="B53" s="21"/>
      <c r="C53" s="21"/>
      <c r="D53" s="3">
        <v>44562</v>
      </c>
      <c r="E53" s="3">
        <v>44593</v>
      </c>
      <c r="F53" s="3">
        <v>44621</v>
      </c>
      <c r="G53" s="3">
        <v>44652</v>
      </c>
      <c r="H53" s="3">
        <v>44682</v>
      </c>
      <c r="I53" s="3">
        <v>44713</v>
      </c>
      <c r="J53" s="4">
        <v>44743</v>
      </c>
      <c r="K53" s="5">
        <v>44774</v>
      </c>
      <c r="L53" s="3">
        <v>44805</v>
      </c>
      <c r="M53" s="3">
        <v>44835</v>
      </c>
      <c r="N53" s="3">
        <v>44866</v>
      </c>
      <c r="O53" s="3">
        <v>44896</v>
      </c>
    </row>
    <row r="54" spans="1:15">
      <c r="A54" s="171" t="s">
        <v>2</v>
      </c>
      <c r="B54" s="123" t="s">
        <v>37</v>
      </c>
      <c r="C54" s="12" t="s">
        <v>20</v>
      </c>
      <c r="D54" s="51">
        <v>0.22117999999999999</v>
      </c>
      <c r="E54" s="51">
        <v>0.22117999999999999</v>
      </c>
      <c r="F54" s="51">
        <v>0.22117999999999999</v>
      </c>
      <c r="G54" s="51">
        <v>0.32922000000000001</v>
      </c>
      <c r="H54" s="51">
        <v>0.48275600000000002</v>
      </c>
      <c r="I54" s="51">
        <v>0.63439599999999996</v>
      </c>
      <c r="J54" s="51">
        <v>0.72572000000000003</v>
      </c>
      <c r="K54" s="52">
        <v>0.66935199999999995</v>
      </c>
      <c r="L54" s="51">
        <v>0.67041200000000001</v>
      </c>
      <c r="M54" s="51">
        <v>0.40288800000000002</v>
      </c>
      <c r="N54" s="51">
        <v>0.22117999999999999</v>
      </c>
      <c r="O54" s="51">
        <v>0.22117999999999999</v>
      </c>
    </row>
    <row r="55" spans="1:15">
      <c r="A55" s="172"/>
      <c r="B55" s="124"/>
      <c r="C55" s="12" t="s">
        <v>21</v>
      </c>
      <c r="D55" s="63">
        <v>0.25046000000000002</v>
      </c>
      <c r="E55" s="63">
        <v>0.25046000000000002</v>
      </c>
      <c r="F55" s="63">
        <v>0.25046000000000002</v>
      </c>
      <c r="G55" s="63">
        <v>1.1138399999999999</v>
      </c>
      <c r="H55" s="63">
        <v>1.340856</v>
      </c>
      <c r="I55" s="63">
        <v>1.7126079999999999</v>
      </c>
      <c r="J55" s="63">
        <v>1.78566</v>
      </c>
      <c r="K55" s="64">
        <v>1.702072</v>
      </c>
      <c r="L55" s="63">
        <v>1.5737479999999999</v>
      </c>
      <c r="M55" s="63">
        <v>1.05352</v>
      </c>
      <c r="N55" s="63">
        <v>0.25046000000000002</v>
      </c>
      <c r="O55" s="63">
        <v>0.25046000000000002</v>
      </c>
    </row>
    <row r="56" spans="1:15">
      <c r="A56" s="172"/>
      <c r="B56" s="124"/>
      <c r="C56" s="12" t="s">
        <v>22</v>
      </c>
      <c r="D56" s="63">
        <v>7.7999999999999999E-4</v>
      </c>
      <c r="E56" s="63">
        <v>7.7999999999999999E-4</v>
      </c>
      <c r="F56" s="63">
        <v>7.7999999999999999E-4</v>
      </c>
      <c r="G56" s="63">
        <v>2.5000000000000001E-3</v>
      </c>
      <c r="H56" s="63">
        <v>6.1000000000000004E-3</v>
      </c>
      <c r="I56" s="63">
        <v>7.7400000000000004E-3</v>
      </c>
      <c r="J56" s="63">
        <v>7.9600000000000001E-3</v>
      </c>
      <c r="K56" s="64">
        <v>7.7000000000000002E-3</v>
      </c>
      <c r="L56" s="63">
        <v>6.7200000000000003E-3</v>
      </c>
      <c r="M56" s="63">
        <v>3.8400000000000001E-3</v>
      </c>
      <c r="N56" s="63">
        <v>7.7999999999999999E-4</v>
      </c>
      <c r="O56" s="63">
        <v>7.7999999999999999E-4</v>
      </c>
    </row>
    <row r="57" spans="1:15">
      <c r="A57" s="172"/>
      <c r="B57" s="124"/>
      <c r="C57" s="12" t="s">
        <v>23</v>
      </c>
      <c r="D57" s="63">
        <v>0.11694</v>
      </c>
      <c r="E57" s="63">
        <v>0.11694</v>
      </c>
      <c r="F57" s="63">
        <v>0.11694</v>
      </c>
      <c r="G57" s="63">
        <v>0.48898000000000003</v>
      </c>
      <c r="H57" s="63">
        <v>0.52454400000000001</v>
      </c>
      <c r="I57" s="63">
        <v>0.68397200000000002</v>
      </c>
      <c r="J57" s="63">
        <v>0.67571999999999999</v>
      </c>
      <c r="K57" s="64">
        <v>0.64346800000000004</v>
      </c>
      <c r="L57" s="63">
        <v>0.60872400000000004</v>
      </c>
      <c r="M57" s="63">
        <v>0.42690800000000001</v>
      </c>
      <c r="N57" s="63">
        <v>0.11694</v>
      </c>
      <c r="O57" s="63">
        <v>0.11694</v>
      </c>
    </row>
    <row r="58" spans="1:15">
      <c r="A58" s="172"/>
      <c r="B58" s="124"/>
      <c r="C58" s="12" t="s">
        <v>24</v>
      </c>
      <c r="D58" s="63">
        <v>7.4200000000000002E-2</v>
      </c>
      <c r="E58" s="63">
        <v>7.4200000000000002E-2</v>
      </c>
      <c r="F58" s="63">
        <v>7.4200000000000002E-2</v>
      </c>
      <c r="G58" s="63">
        <v>8.4519999999999998E-2</v>
      </c>
      <c r="H58" s="63">
        <v>0.150972</v>
      </c>
      <c r="I58" s="63">
        <v>0.192748</v>
      </c>
      <c r="J58" s="63">
        <v>0.21288799999999999</v>
      </c>
      <c r="K58" s="64">
        <v>0.201516</v>
      </c>
      <c r="L58" s="63">
        <v>0.192888</v>
      </c>
      <c r="M58" s="63">
        <v>0.113652</v>
      </c>
      <c r="N58" s="63">
        <v>7.4200000000000002E-2</v>
      </c>
      <c r="O58" s="63">
        <v>7.4200000000000002E-2</v>
      </c>
    </row>
    <row r="59" spans="1:15">
      <c r="A59" s="172"/>
      <c r="B59" s="124"/>
      <c r="C59" s="12" t="s">
        <v>25</v>
      </c>
      <c r="D59" s="63">
        <v>0.36320000000000002</v>
      </c>
      <c r="E59" s="63">
        <v>0.36320000000000002</v>
      </c>
      <c r="F59" s="63">
        <v>0.36320000000000002</v>
      </c>
      <c r="G59" s="63">
        <v>0.45757999999999999</v>
      </c>
      <c r="H59" s="63">
        <v>0.65856000000000003</v>
      </c>
      <c r="I59" s="63">
        <v>0.92327599999999999</v>
      </c>
      <c r="J59" s="63">
        <v>0.97928400000000004</v>
      </c>
      <c r="K59" s="64">
        <v>0.90279200000000004</v>
      </c>
      <c r="L59" s="63">
        <v>0.82202399999999998</v>
      </c>
      <c r="M59" s="63">
        <v>0.38884800000000003</v>
      </c>
      <c r="N59" s="63">
        <v>0.36320000000000002</v>
      </c>
      <c r="O59" s="63">
        <v>0.36320000000000002</v>
      </c>
    </row>
    <row r="60" spans="1:15">
      <c r="A60" s="172"/>
      <c r="B60" s="124"/>
      <c r="C60" s="12" t="s">
        <v>26</v>
      </c>
      <c r="D60" s="63">
        <v>0.22209999999999999</v>
      </c>
      <c r="E60" s="63">
        <v>0.22209999999999999</v>
      </c>
      <c r="F60" s="63">
        <v>0.22209999999999999</v>
      </c>
      <c r="G60" s="63">
        <v>0.33107999999999999</v>
      </c>
      <c r="H60" s="63">
        <v>0.52947200000000005</v>
      </c>
      <c r="I60" s="63">
        <v>0.71257999999999999</v>
      </c>
      <c r="J60" s="63">
        <v>0.78358799999999995</v>
      </c>
      <c r="K60" s="64">
        <v>0.71082400000000001</v>
      </c>
      <c r="L60" s="63">
        <v>0.66879200000000005</v>
      </c>
      <c r="M60" s="63">
        <v>0.34590399999999999</v>
      </c>
      <c r="N60" s="63">
        <v>0.22209999999999999</v>
      </c>
      <c r="O60" s="63">
        <v>0.22209999999999999</v>
      </c>
    </row>
    <row r="61" spans="1:15">
      <c r="A61" s="172"/>
      <c r="B61" s="124"/>
      <c r="C61" s="12" t="s">
        <v>27</v>
      </c>
      <c r="D61" s="63">
        <v>0.49560724748012702</v>
      </c>
      <c r="E61" s="63">
        <v>0.49560724748012702</v>
      </c>
      <c r="F61" s="63">
        <v>0.49560724748012702</v>
      </c>
      <c r="G61" s="63">
        <v>0.78996274339303496</v>
      </c>
      <c r="H61" s="63">
        <v>1.15220355671584</v>
      </c>
      <c r="I61" s="63">
        <v>1.5629756938470301</v>
      </c>
      <c r="J61" s="63">
        <v>1.65993878211949</v>
      </c>
      <c r="K61" s="64">
        <v>1.5366516317791099</v>
      </c>
      <c r="L61" s="63">
        <v>1.4152008538060199</v>
      </c>
      <c r="M61" s="63">
        <v>0.74378894100288095</v>
      </c>
      <c r="N61" s="63">
        <v>0.49560724748012702</v>
      </c>
      <c r="O61" s="63">
        <v>0.49560724748012702</v>
      </c>
    </row>
    <row r="62" spans="1:15">
      <c r="A62" s="173"/>
      <c r="B62" s="125"/>
      <c r="C62" s="12" t="s">
        <v>19</v>
      </c>
      <c r="D62" s="65">
        <f>SUM(D54:D61)</f>
        <v>1.744467247480127</v>
      </c>
      <c r="E62" s="65">
        <f t="shared" ref="E62:O62" si="7">SUM(E54:E61)</f>
        <v>1.744467247480127</v>
      </c>
      <c r="F62" s="65">
        <f t="shared" si="7"/>
        <v>1.744467247480127</v>
      </c>
      <c r="G62" s="65">
        <f t="shared" si="7"/>
        <v>3.597682743393035</v>
      </c>
      <c r="H62" s="65">
        <f t="shared" si="7"/>
        <v>4.8454635567158402</v>
      </c>
      <c r="I62" s="65">
        <f t="shared" si="7"/>
        <v>6.4302956938470306</v>
      </c>
      <c r="J62" s="65">
        <f t="shared" si="7"/>
        <v>6.8307587821194904</v>
      </c>
      <c r="K62" s="70">
        <f t="shared" si="7"/>
        <v>6.3743756317791096</v>
      </c>
      <c r="L62" s="65">
        <f t="shared" si="7"/>
        <v>5.9585088538060198</v>
      </c>
      <c r="M62" s="65">
        <f t="shared" si="7"/>
        <v>3.4793489410028808</v>
      </c>
      <c r="N62" s="65">
        <f t="shared" si="7"/>
        <v>1.744467247480127</v>
      </c>
      <c r="O62" s="65">
        <f t="shared" si="7"/>
        <v>1.744467247480127</v>
      </c>
    </row>
    <row r="63" spans="1:15" ht="30" customHeight="1">
      <c r="A63" s="129" t="s">
        <v>3</v>
      </c>
      <c r="B63" s="111" t="s">
        <v>37</v>
      </c>
      <c r="C63" s="25" t="s">
        <v>20</v>
      </c>
      <c r="D63" s="80">
        <v>1.3782859999999999</v>
      </c>
      <c r="E63" s="80">
        <v>1.3782859999999999</v>
      </c>
      <c r="F63" s="80">
        <v>1.3930689999999999</v>
      </c>
      <c r="G63" s="80">
        <v>1.3930689999999999</v>
      </c>
      <c r="H63" s="80">
        <v>2.9162810000000001</v>
      </c>
      <c r="I63" s="80">
        <v>2.7121089999999999</v>
      </c>
      <c r="J63" s="80">
        <v>2.6278060000000001</v>
      </c>
      <c r="K63" s="87">
        <v>2.6577160000000002</v>
      </c>
      <c r="L63" s="80">
        <v>2.6688649999999998</v>
      </c>
      <c r="M63" s="80">
        <v>3.134045</v>
      </c>
      <c r="N63" s="80">
        <v>1.395483</v>
      </c>
      <c r="O63" s="80">
        <v>1.395483</v>
      </c>
    </row>
    <row r="64" spans="1:15">
      <c r="A64" s="130"/>
      <c r="B64" s="112"/>
      <c r="C64" s="25" t="s">
        <v>21</v>
      </c>
      <c r="D64" s="66">
        <v>0.74473270000000003</v>
      </c>
      <c r="E64" s="66">
        <v>0.74473270000000003</v>
      </c>
      <c r="F64" s="66">
        <v>0.76675439999999995</v>
      </c>
      <c r="G64" s="66">
        <v>0.76675439999999995</v>
      </c>
      <c r="H64" s="66">
        <v>1.8745579999999999</v>
      </c>
      <c r="I64" s="66">
        <v>1.168201</v>
      </c>
      <c r="J64" s="66">
        <v>1.0024550000000001</v>
      </c>
      <c r="K64" s="64">
        <v>1.303998</v>
      </c>
      <c r="L64" s="66">
        <v>1.4823459999999999</v>
      </c>
      <c r="M64" s="66">
        <v>2.3694950000000001</v>
      </c>
      <c r="N64" s="66">
        <v>0.71933809999999998</v>
      </c>
      <c r="O64" s="66">
        <v>0.71933809999999998</v>
      </c>
    </row>
    <row r="65" spans="1:15">
      <c r="A65" s="130"/>
      <c r="B65" s="112"/>
      <c r="C65" s="25" t="s">
        <v>22</v>
      </c>
      <c r="D65" s="66">
        <v>9.4284999999999994E-3</v>
      </c>
      <c r="E65" s="66">
        <v>9.4284999999999994E-3</v>
      </c>
      <c r="F65" s="66">
        <v>9.5595999999999997E-3</v>
      </c>
      <c r="G65" s="66">
        <v>9.5595999999999997E-3</v>
      </c>
      <c r="H65" s="66">
        <v>1.9559300000000002E-2</v>
      </c>
      <c r="I65" s="66">
        <v>1.9214599999999998E-2</v>
      </c>
      <c r="J65" s="66">
        <v>1.77479E-2</v>
      </c>
      <c r="K65" s="64">
        <v>1.7470800000000002E-2</v>
      </c>
      <c r="L65" s="66">
        <v>1.8362300000000002E-2</v>
      </c>
      <c r="M65" s="66">
        <v>2.2360000000000001E-2</v>
      </c>
      <c r="N65" s="66">
        <v>9.0384000000000003E-3</v>
      </c>
      <c r="O65" s="66">
        <v>9.0384000000000003E-3</v>
      </c>
    </row>
    <row r="66" spans="1:15">
      <c r="A66" s="130"/>
      <c r="B66" s="112"/>
      <c r="C66" s="25" t="s">
        <v>23</v>
      </c>
      <c r="D66" s="66">
        <v>0.44973590000000002</v>
      </c>
      <c r="E66" s="66">
        <v>0.44973590000000002</v>
      </c>
      <c r="F66" s="66">
        <v>0.46518779999999998</v>
      </c>
      <c r="G66" s="66">
        <v>0.46518779999999998</v>
      </c>
      <c r="H66" s="66">
        <v>1.0228120000000001</v>
      </c>
      <c r="I66" s="66">
        <v>0.85252660000000002</v>
      </c>
      <c r="J66" s="66">
        <v>0.83111349999999995</v>
      </c>
      <c r="K66" s="64">
        <v>0.87741179999999996</v>
      </c>
      <c r="L66" s="66">
        <v>0.89569160000000003</v>
      </c>
      <c r="M66" s="66">
        <v>1.102697</v>
      </c>
      <c r="N66" s="66">
        <v>0.45027139999999999</v>
      </c>
      <c r="O66" s="66">
        <v>0.45027139999999999</v>
      </c>
    </row>
    <row r="67" spans="1:15">
      <c r="A67" s="130"/>
      <c r="B67" s="112"/>
      <c r="C67" s="25" t="s">
        <v>24</v>
      </c>
      <c r="D67" s="66">
        <v>0.1483679</v>
      </c>
      <c r="E67" s="66">
        <v>0.1483679</v>
      </c>
      <c r="F67" s="66">
        <v>0.14874409999999999</v>
      </c>
      <c r="G67" s="66">
        <v>0.14874409999999999</v>
      </c>
      <c r="H67" s="66">
        <v>0.30922309999999997</v>
      </c>
      <c r="I67" s="66">
        <v>0.2880644</v>
      </c>
      <c r="J67" s="66">
        <v>0.27559329999999999</v>
      </c>
      <c r="K67" s="64">
        <v>0.28014729999999999</v>
      </c>
      <c r="L67" s="66">
        <v>0.28980440000000002</v>
      </c>
      <c r="M67" s="66">
        <v>0.34209709999999999</v>
      </c>
      <c r="N67" s="66">
        <v>0.1483207</v>
      </c>
      <c r="O67" s="66">
        <v>0.1483207</v>
      </c>
    </row>
    <row r="68" spans="1:15">
      <c r="A68" s="130"/>
      <c r="B68" s="112"/>
      <c r="C68" s="25" t="s">
        <v>25</v>
      </c>
      <c r="D68" s="66">
        <v>0.11691360000000001</v>
      </c>
      <c r="E68" s="66">
        <v>0.11691360000000001</v>
      </c>
      <c r="F68" s="66">
        <v>0.11740299999999999</v>
      </c>
      <c r="G68" s="66">
        <v>0.11740299999999999</v>
      </c>
      <c r="H68" s="66">
        <v>0.3263317</v>
      </c>
      <c r="I68" s="66">
        <v>0.1521836</v>
      </c>
      <c r="J68" s="66">
        <v>-0.18846360000000001</v>
      </c>
      <c r="K68" s="64">
        <v>0.18060599999999999</v>
      </c>
      <c r="L68" s="66">
        <v>0.28037719999999999</v>
      </c>
      <c r="M68" s="66">
        <v>0.65780110000000003</v>
      </c>
      <c r="N68" s="66">
        <v>0.1112257</v>
      </c>
      <c r="O68" s="66">
        <v>0.1112257</v>
      </c>
    </row>
    <row r="69" spans="1:15">
      <c r="A69" s="130"/>
      <c r="B69" s="112"/>
      <c r="C69" s="25" t="s">
        <v>26</v>
      </c>
      <c r="D69" s="66">
        <v>0.11329690000000001</v>
      </c>
      <c r="E69" s="66">
        <v>0.11329690000000001</v>
      </c>
      <c r="F69" s="66">
        <v>0.1138593</v>
      </c>
      <c r="G69" s="66">
        <v>0.1138593</v>
      </c>
      <c r="H69" s="66">
        <v>0.37147639999999998</v>
      </c>
      <c r="I69" s="66">
        <v>0.10093149999999999</v>
      </c>
      <c r="J69" s="66">
        <v>-8.5484299999999999E-2</v>
      </c>
      <c r="K69" s="64">
        <v>0.1197553</v>
      </c>
      <c r="L69" s="66">
        <v>0.31848369999999998</v>
      </c>
      <c r="M69" s="66">
        <v>0.54114859999999998</v>
      </c>
      <c r="N69" s="66">
        <v>0.1019938</v>
      </c>
      <c r="O69" s="66">
        <v>0.1019938</v>
      </c>
    </row>
    <row r="70" spans="1:15">
      <c r="A70" s="130"/>
      <c r="B70" s="112"/>
      <c r="C70" s="25" t="s">
        <v>27</v>
      </c>
      <c r="D70" s="66">
        <v>1.75397</v>
      </c>
      <c r="E70" s="66">
        <v>1.75397</v>
      </c>
      <c r="F70" s="66">
        <v>1.8004039999999999</v>
      </c>
      <c r="G70" s="66">
        <v>1.8004039999999999</v>
      </c>
      <c r="H70" s="66">
        <v>3.9589159999999999</v>
      </c>
      <c r="I70" s="66">
        <v>3.1598199999999999</v>
      </c>
      <c r="J70" s="66">
        <v>2.8069899999999999</v>
      </c>
      <c r="K70" s="64">
        <v>3.1688830000000001</v>
      </c>
      <c r="L70" s="66">
        <v>3.493347</v>
      </c>
      <c r="M70" s="66">
        <v>5.0168929999999996</v>
      </c>
      <c r="N70" s="66">
        <v>1.7560899999999999</v>
      </c>
      <c r="O70" s="66">
        <v>1.7560899999999999</v>
      </c>
    </row>
    <row r="71" spans="1:15">
      <c r="A71" s="131"/>
      <c r="B71" s="113"/>
      <c r="C71" s="25" t="s">
        <v>19</v>
      </c>
      <c r="D71" s="67">
        <f>SUM(D63:D70)</f>
        <v>4.7147314999999992</v>
      </c>
      <c r="E71" s="67">
        <f t="shared" ref="E71:O71" si="8">SUM(E63:E70)</f>
        <v>4.7147314999999992</v>
      </c>
      <c r="F71" s="67">
        <f t="shared" si="8"/>
        <v>4.8149811999999992</v>
      </c>
      <c r="G71" s="67">
        <f t="shared" si="8"/>
        <v>4.8149811999999992</v>
      </c>
      <c r="H71" s="67">
        <f t="shared" si="8"/>
        <v>10.7991575</v>
      </c>
      <c r="I71" s="67">
        <f t="shared" si="8"/>
        <v>8.4530506999999986</v>
      </c>
      <c r="J71" s="67">
        <f t="shared" si="8"/>
        <v>7.2877577999999987</v>
      </c>
      <c r="K71" s="70">
        <f t="shared" si="8"/>
        <v>8.6059881999999988</v>
      </c>
      <c r="L71" s="67">
        <f t="shared" si="8"/>
        <v>9.4472772000000003</v>
      </c>
      <c r="M71" s="67">
        <f t="shared" si="8"/>
        <v>13.186536800000001</v>
      </c>
      <c r="N71" s="67">
        <f t="shared" si="8"/>
        <v>4.6917610999999999</v>
      </c>
      <c r="O71" s="67">
        <f t="shared" si="8"/>
        <v>4.6917610999999999</v>
      </c>
    </row>
    <row r="72" spans="1:15">
      <c r="A72" s="171" t="s">
        <v>17</v>
      </c>
      <c r="B72" s="123" t="s">
        <v>36</v>
      </c>
      <c r="C72" s="12" t="s">
        <v>20</v>
      </c>
      <c r="D72" s="51">
        <v>21.898216247558594</v>
      </c>
      <c r="E72" s="51">
        <v>20.638715744018555</v>
      </c>
      <c r="F72" s="51">
        <v>19.967931747436523</v>
      </c>
      <c r="G72" s="51">
        <v>15.572355270385742</v>
      </c>
      <c r="H72" s="51">
        <v>19.355157852172852</v>
      </c>
      <c r="I72" s="51">
        <v>39.530887603759766</v>
      </c>
      <c r="J72" s="51">
        <v>40.173637390136719</v>
      </c>
      <c r="K72" s="52">
        <v>39.988182067871094</v>
      </c>
      <c r="L72" s="51">
        <v>41.087108612060547</v>
      </c>
      <c r="M72" s="51">
        <v>20.592269897460938</v>
      </c>
      <c r="N72" s="51">
        <v>20.730539321899414</v>
      </c>
      <c r="O72" s="51">
        <v>24.30908203125</v>
      </c>
    </row>
    <row r="73" spans="1:15">
      <c r="A73" s="172"/>
      <c r="B73" s="124"/>
      <c r="C73" s="12" t="s">
        <v>21</v>
      </c>
      <c r="D73" s="63">
        <v>1.9616458415985107</v>
      </c>
      <c r="E73" s="63">
        <v>1.8326708078384399</v>
      </c>
      <c r="F73" s="63">
        <v>1.7342406511306763</v>
      </c>
      <c r="G73" s="63">
        <v>1.6427268981933594</v>
      </c>
      <c r="H73" s="63">
        <v>3.5931470394134521</v>
      </c>
      <c r="I73" s="63">
        <v>9.7581882476806641</v>
      </c>
      <c r="J73" s="63">
        <v>10.40137767791748</v>
      </c>
      <c r="K73" s="64">
        <v>9.8458232879638672</v>
      </c>
      <c r="L73" s="63">
        <v>8.8324594497680664</v>
      </c>
      <c r="M73" s="63">
        <v>3.0696909427642822</v>
      </c>
      <c r="N73" s="63">
        <v>1.8977829217910767</v>
      </c>
      <c r="O73" s="63">
        <v>2.2930972576141357</v>
      </c>
    </row>
    <row r="74" spans="1:15">
      <c r="A74" s="172"/>
      <c r="B74" s="124"/>
      <c r="C74" s="12" t="s">
        <v>22</v>
      </c>
      <c r="D74" s="63">
        <v>6.7173577845096588E-2</v>
      </c>
      <c r="E74" s="63">
        <v>6.499539315700531E-2</v>
      </c>
      <c r="F74" s="63">
        <v>6.5999902784824371E-2</v>
      </c>
      <c r="G74" s="63">
        <v>6.2559425830841064E-2</v>
      </c>
      <c r="H74" s="63">
        <v>5.7964786887168884E-2</v>
      </c>
      <c r="I74" s="63">
        <v>0.29003983736038208</v>
      </c>
      <c r="J74" s="63">
        <v>0.28536367416381836</v>
      </c>
      <c r="K74" s="64">
        <v>0.29626366496086121</v>
      </c>
      <c r="L74" s="63">
        <v>0.29959943890571594</v>
      </c>
      <c r="M74" s="63">
        <v>5.9405829757452011E-2</v>
      </c>
      <c r="N74" s="63">
        <v>7.0154890418052673E-2</v>
      </c>
      <c r="O74" s="63">
        <v>7.1333520114421844E-2</v>
      </c>
    </row>
    <row r="75" spans="1:15">
      <c r="A75" s="172"/>
      <c r="B75" s="124"/>
      <c r="C75" s="12" t="s">
        <v>23</v>
      </c>
      <c r="D75" s="63">
        <v>0.55418562889099121</v>
      </c>
      <c r="E75" s="63">
        <v>0.51677042245864868</v>
      </c>
      <c r="F75" s="63">
        <v>0.49442824721336365</v>
      </c>
      <c r="G75" s="63">
        <v>0.5180550217628479</v>
      </c>
      <c r="H75" s="63">
        <v>1.1289033889770508</v>
      </c>
      <c r="I75" s="63">
        <v>3.1605556011199951</v>
      </c>
      <c r="J75" s="63">
        <v>3.285412073135376</v>
      </c>
      <c r="K75" s="64">
        <v>3.2492995262145996</v>
      </c>
      <c r="L75" s="63">
        <v>2.868659496307373</v>
      </c>
      <c r="M75" s="63">
        <v>0.98675400018692017</v>
      </c>
      <c r="N75" s="63">
        <v>0.55653828382492065</v>
      </c>
      <c r="O75" s="63">
        <v>0.66679590940475464</v>
      </c>
    </row>
    <row r="76" spans="1:15">
      <c r="A76" s="172"/>
      <c r="B76" s="124"/>
      <c r="C76" s="12" t="s">
        <v>24</v>
      </c>
      <c r="D76" s="63">
        <v>4.318474292755127</v>
      </c>
      <c r="E76" s="63">
        <v>4.030670166015625</v>
      </c>
      <c r="F76" s="63">
        <v>3.9246840476989746</v>
      </c>
      <c r="G76" s="63">
        <v>3.0530111789703369</v>
      </c>
      <c r="H76" s="63">
        <v>3.4922938346862793</v>
      </c>
      <c r="I76" s="63">
        <v>7.0330204963684082</v>
      </c>
      <c r="J76" s="63">
        <v>7.2177371978759766</v>
      </c>
      <c r="K76" s="64">
        <v>6.8741650581359863</v>
      </c>
      <c r="L76" s="63">
        <v>6.9541621208190918</v>
      </c>
      <c r="M76" s="63">
        <v>3.589153528213501</v>
      </c>
      <c r="N76" s="63">
        <v>4.2054433822631836</v>
      </c>
      <c r="O76" s="63">
        <v>4.8372454643249512</v>
      </c>
    </row>
    <row r="77" spans="1:15">
      <c r="A77" s="172"/>
      <c r="B77" s="124"/>
      <c r="C77" s="12" t="s">
        <v>25</v>
      </c>
      <c r="D77" s="63">
        <v>2.7811946868896484</v>
      </c>
      <c r="E77" s="63">
        <v>2.7267014980316162</v>
      </c>
      <c r="F77" s="63">
        <v>2.679445743560791</v>
      </c>
      <c r="G77" s="63">
        <v>1.9200683832168579</v>
      </c>
      <c r="H77" s="63">
        <v>3.5759694576263428</v>
      </c>
      <c r="I77" s="63">
        <v>10.266007423400879</v>
      </c>
      <c r="J77" s="63">
        <v>10.464763641357422</v>
      </c>
      <c r="K77" s="64">
        <v>10.288867950439453</v>
      </c>
      <c r="L77" s="63">
        <v>9.3705940246582031</v>
      </c>
      <c r="M77" s="63">
        <v>2.9896228313446045</v>
      </c>
      <c r="N77" s="63">
        <v>2.7852604389190674</v>
      </c>
      <c r="O77" s="63">
        <v>3.2830376625061035</v>
      </c>
    </row>
    <row r="78" spans="1:15">
      <c r="A78" s="172"/>
      <c r="B78" s="124"/>
      <c r="C78" s="12" t="s">
        <v>26</v>
      </c>
      <c r="D78" s="63">
        <v>0.81408584117889404</v>
      </c>
      <c r="E78" s="63">
        <v>0.78009086847305298</v>
      </c>
      <c r="F78" s="63">
        <v>0.77088725566864014</v>
      </c>
      <c r="G78" s="63">
        <v>0.61014753580093384</v>
      </c>
      <c r="H78" s="63">
        <v>1.1946401596069336</v>
      </c>
      <c r="I78" s="63">
        <v>3.0752735137939453</v>
      </c>
      <c r="J78" s="63">
        <v>3.2373137474060059</v>
      </c>
      <c r="K78" s="64">
        <v>3.0176315307617188</v>
      </c>
      <c r="L78" s="63">
        <v>2.7975153923034668</v>
      </c>
      <c r="M78" s="63">
        <v>1.0763918161392212</v>
      </c>
      <c r="N78" s="63">
        <v>0.79915648698806763</v>
      </c>
      <c r="O78" s="63">
        <v>0.95758181810379028</v>
      </c>
    </row>
    <row r="79" spans="1:15">
      <c r="A79" s="172"/>
      <c r="B79" s="124"/>
      <c r="C79" s="12" t="s">
        <v>27</v>
      </c>
      <c r="D79" s="63">
        <v>2.1136105060577393</v>
      </c>
      <c r="E79" s="63">
        <v>2.0369229316711426</v>
      </c>
      <c r="F79" s="63">
        <v>2.0045371055603027</v>
      </c>
      <c r="G79" s="63">
        <v>1.7321933507919312</v>
      </c>
      <c r="H79" s="63">
        <v>2.1086499691009521</v>
      </c>
      <c r="I79" s="63">
        <v>6.6702113151550293</v>
      </c>
      <c r="J79" s="63">
        <v>7.4321765899658203</v>
      </c>
      <c r="K79" s="64">
        <v>7.1165609359741211</v>
      </c>
      <c r="L79" s="63">
        <v>6.8240270614624023</v>
      </c>
      <c r="M79" s="63">
        <v>2.1240541934967041</v>
      </c>
      <c r="N79" s="63">
        <v>2.1256639957427979</v>
      </c>
      <c r="O79" s="63">
        <v>2.4868202209472656</v>
      </c>
    </row>
    <row r="80" spans="1:15">
      <c r="A80" s="173"/>
      <c r="B80" s="125"/>
      <c r="C80" s="12" t="s">
        <v>19</v>
      </c>
      <c r="D80" s="65">
        <f>SUM(D72:D79)</f>
        <v>34.508586622774601</v>
      </c>
      <c r="E80" s="65">
        <f t="shared" ref="E80:O80" si="9">SUM(E72:E79)</f>
        <v>32.627537831664085</v>
      </c>
      <c r="F80" s="65">
        <f t="shared" si="9"/>
        <v>31.642154701054096</v>
      </c>
      <c r="G80" s="65">
        <f t="shared" si="9"/>
        <v>25.11111706495285</v>
      </c>
      <c r="H80" s="65">
        <f t="shared" si="9"/>
        <v>34.506726488471031</v>
      </c>
      <c r="I80" s="65">
        <f t="shared" si="9"/>
        <v>79.784184038639069</v>
      </c>
      <c r="J80" s="65">
        <f t="shared" si="9"/>
        <v>82.497781991958618</v>
      </c>
      <c r="K80" s="70">
        <f t="shared" si="9"/>
        <v>80.676794022321701</v>
      </c>
      <c r="L80" s="65">
        <f t="shared" si="9"/>
        <v>79.034125596284866</v>
      </c>
      <c r="M80" s="65">
        <f t="shared" si="9"/>
        <v>34.487343039363623</v>
      </c>
      <c r="N80" s="65">
        <f t="shared" si="9"/>
        <v>33.170539721846581</v>
      </c>
      <c r="O80" s="65">
        <f t="shared" si="9"/>
        <v>38.904993884265423</v>
      </c>
    </row>
    <row r="81" spans="1:15">
      <c r="A81" s="129" t="s">
        <v>39</v>
      </c>
      <c r="B81" s="111" t="s">
        <v>36</v>
      </c>
      <c r="C81" s="25" t="s">
        <v>20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52">
        <v>0</v>
      </c>
      <c r="L81" s="80">
        <v>0</v>
      </c>
      <c r="M81" s="80">
        <v>0</v>
      </c>
      <c r="N81" s="80">
        <v>0</v>
      </c>
      <c r="O81" s="80">
        <v>0</v>
      </c>
    </row>
    <row r="82" spans="1:15">
      <c r="A82" s="130"/>
      <c r="B82" s="112"/>
      <c r="C82" s="25" t="s">
        <v>21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4">
        <v>0</v>
      </c>
      <c r="L82" s="66">
        <v>0</v>
      </c>
      <c r="M82" s="66">
        <v>0</v>
      </c>
      <c r="N82" s="66">
        <v>0</v>
      </c>
      <c r="O82" s="66">
        <v>0</v>
      </c>
    </row>
    <row r="83" spans="1:15">
      <c r="A83" s="130"/>
      <c r="B83" s="112"/>
      <c r="C83" s="25" t="s">
        <v>22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52">
        <v>0</v>
      </c>
      <c r="L83" s="80">
        <v>0</v>
      </c>
      <c r="M83" s="80">
        <v>0</v>
      </c>
      <c r="N83" s="80">
        <v>0</v>
      </c>
      <c r="O83" s="80">
        <v>0</v>
      </c>
    </row>
    <row r="84" spans="1:15">
      <c r="A84" s="130"/>
      <c r="B84" s="112"/>
      <c r="C84" s="25" t="s">
        <v>23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4">
        <v>0</v>
      </c>
      <c r="L84" s="66">
        <v>0</v>
      </c>
      <c r="M84" s="66">
        <v>0</v>
      </c>
      <c r="N84" s="66">
        <v>0</v>
      </c>
      <c r="O84" s="66">
        <v>0</v>
      </c>
    </row>
    <row r="85" spans="1:15">
      <c r="A85" s="130"/>
      <c r="B85" s="112"/>
      <c r="C85" s="25" t="s">
        <v>24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52">
        <v>0</v>
      </c>
      <c r="L85" s="80">
        <v>0</v>
      </c>
      <c r="M85" s="80">
        <v>0</v>
      </c>
      <c r="N85" s="80">
        <v>0</v>
      </c>
      <c r="O85" s="80">
        <v>0</v>
      </c>
    </row>
    <row r="86" spans="1:15">
      <c r="A86" s="130"/>
      <c r="B86" s="112"/>
      <c r="C86" s="25" t="s">
        <v>25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4">
        <v>0</v>
      </c>
      <c r="L86" s="66">
        <v>0</v>
      </c>
      <c r="M86" s="66">
        <v>0</v>
      </c>
      <c r="N86" s="66">
        <v>0</v>
      </c>
      <c r="O86" s="66">
        <v>0</v>
      </c>
    </row>
    <row r="87" spans="1:15">
      <c r="A87" s="130"/>
      <c r="B87" s="112"/>
      <c r="C87" s="25" t="s">
        <v>26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52">
        <v>0</v>
      </c>
      <c r="L87" s="80">
        <v>0</v>
      </c>
      <c r="M87" s="80">
        <v>0</v>
      </c>
      <c r="N87" s="80">
        <v>0</v>
      </c>
      <c r="O87" s="80">
        <v>0</v>
      </c>
    </row>
    <row r="88" spans="1:15">
      <c r="A88" s="130"/>
      <c r="B88" s="112"/>
      <c r="C88" s="25" t="s">
        <v>27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4">
        <v>0</v>
      </c>
      <c r="L88" s="66">
        <v>0</v>
      </c>
      <c r="M88" s="66">
        <v>0</v>
      </c>
      <c r="N88" s="66">
        <v>0</v>
      </c>
      <c r="O88" s="66">
        <v>0</v>
      </c>
    </row>
    <row r="89" spans="1:15">
      <c r="A89" s="131"/>
      <c r="B89" s="113"/>
      <c r="C89" s="25" t="s">
        <v>19</v>
      </c>
      <c r="D89" s="86">
        <v>0</v>
      </c>
      <c r="E89" s="86">
        <v>0</v>
      </c>
      <c r="F89" s="86">
        <v>0</v>
      </c>
      <c r="G89" s="86">
        <v>0</v>
      </c>
      <c r="H89" s="86">
        <v>0</v>
      </c>
      <c r="I89" s="86">
        <v>0</v>
      </c>
      <c r="J89" s="86">
        <v>0</v>
      </c>
      <c r="K89" s="91">
        <v>0</v>
      </c>
      <c r="L89" s="86">
        <v>0</v>
      </c>
      <c r="M89" s="86">
        <v>0</v>
      </c>
      <c r="N89" s="86">
        <v>0</v>
      </c>
      <c r="O89" s="86">
        <v>0</v>
      </c>
    </row>
    <row r="90" spans="1:15">
      <c r="A90" s="114" t="s">
        <v>29</v>
      </c>
      <c r="B90" s="115"/>
      <c r="C90" s="26" t="s">
        <v>20</v>
      </c>
      <c r="D90" s="81">
        <f>SUM(D54,D63,D72,D81)</f>
        <v>23.497682247558593</v>
      </c>
      <c r="E90" s="81">
        <f t="shared" ref="E90:O90" si="10">SUM(E54,E63,E72,E81)</f>
        <v>22.238181744018554</v>
      </c>
      <c r="F90" s="81">
        <f t="shared" si="10"/>
        <v>21.582180747436524</v>
      </c>
      <c r="G90" s="81">
        <f t="shared" si="10"/>
        <v>17.294644270385742</v>
      </c>
      <c r="H90" s="81">
        <f t="shared" si="10"/>
        <v>22.754194852172851</v>
      </c>
      <c r="I90" s="81">
        <f t="shared" si="10"/>
        <v>42.877392603759766</v>
      </c>
      <c r="J90" s="81">
        <f t="shared" si="10"/>
        <v>43.527163390136721</v>
      </c>
      <c r="K90" s="52">
        <f t="shared" si="10"/>
        <v>43.315250067871091</v>
      </c>
      <c r="L90" s="81">
        <f t="shared" si="10"/>
        <v>44.42638561206055</v>
      </c>
      <c r="M90" s="81">
        <f t="shared" si="10"/>
        <v>24.129202897460939</v>
      </c>
      <c r="N90" s="81">
        <f t="shared" si="10"/>
        <v>22.347202321899413</v>
      </c>
      <c r="O90" s="81">
        <f t="shared" si="10"/>
        <v>25.925745031249999</v>
      </c>
    </row>
    <row r="91" spans="1:15">
      <c r="A91" s="116"/>
      <c r="B91" s="117"/>
      <c r="C91" s="27" t="s">
        <v>21</v>
      </c>
      <c r="D91" s="81">
        <f t="shared" ref="D91:O97" si="11">SUM(D55,D64,D73,D82)</f>
        <v>2.9568385415985108</v>
      </c>
      <c r="E91" s="81">
        <f t="shared" si="11"/>
        <v>2.82786350783844</v>
      </c>
      <c r="F91" s="81">
        <f t="shared" si="11"/>
        <v>2.7514550511306761</v>
      </c>
      <c r="G91" s="81">
        <f t="shared" si="11"/>
        <v>3.523321298193359</v>
      </c>
      <c r="H91" s="81">
        <f t="shared" si="11"/>
        <v>6.8085610394134521</v>
      </c>
      <c r="I91" s="81">
        <f t="shared" si="11"/>
        <v>12.638997247680663</v>
      </c>
      <c r="J91" s="81">
        <f t="shared" si="11"/>
        <v>13.189492677917482</v>
      </c>
      <c r="K91" s="52">
        <f t="shared" si="11"/>
        <v>12.851893287963868</v>
      </c>
      <c r="L91" s="81">
        <f t="shared" si="11"/>
        <v>11.888553449768066</v>
      </c>
      <c r="M91" s="81">
        <f t="shared" si="11"/>
        <v>6.4927059427642826</v>
      </c>
      <c r="N91" s="81">
        <f t="shared" si="11"/>
        <v>2.8675810217910769</v>
      </c>
      <c r="O91" s="81">
        <f t="shared" si="11"/>
        <v>3.262895357614136</v>
      </c>
    </row>
    <row r="92" spans="1:15">
      <c r="A92" s="116"/>
      <c r="B92" s="117"/>
      <c r="C92" s="27" t="s">
        <v>22</v>
      </c>
      <c r="D92" s="81">
        <f t="shared" si="11"/>
        <v>7.7382077845096583E-2</v>
      </c>
      <c r="E92" s="81">
        <f t="shared" si="11"/>
        <v>7.5203893157005305E-2</v>
      </c>
      <c r="F92" s="81">
        <f t="shared" si="11"/>
        <v>7.6339502784824376E-2</v>
      </c>
      <c r="G92" s="81">
        <f t="shared" si="11"/>
        <v>7.4619025830841068E-2</v>
      </c>
      <c r="H92" s="81">
        <f t="shared" si="11"/>
        <v>8.362408688716888E-2</v>
      </c>
      <c r="I92" s="81">
        <f t="shared" si="11"/>
        <v>0.31699443736038208</v>
      </c>
      <c r="J92" s="81">
        <f t="shared" si="11"/>
        <v>0.31107157416381837</v>
      </c>
      <c r="K92" s="52">
        <f t="shared" si="11"/>
        <v>0.3214344649608612</v>
      </c>
      <c r="L92" s="81">
        <f t="shared" si="11"/>
        <v>0.32468173890571594</v>
      </c>
      <c r="M92" s="81">
        <f t="shared" si="11"/>
        <v>8.5605829757452012E-2</v>
      </c>
      <c r="N92" s="81">
        <f t="shared" si="11"/>
        <v>7.9973290418052678E-2</v>
      </c>
      <c r="O92" s="81">
        <f t="shared" si="11"/>
        <v>8.1151920114421849E-2</v>
      </c>
    </row>
    <row r="93" spans="1:15">
      <c r="A93" s="116"/>
      <c r="B93" s="117"/>
      <c r="C93" s="27" t="s">
        <v>23</v>
      </c>
      <c r="D93" s="81">
        <f t="shared" si="11"/>
        <v>1.1208615288909911</v>
      </c>
      <c r="E93" s="81">
        <f t="shared" si="11"/>
        <v>1.0834463224586486</v>
      </c>
      <c r="F93" s="81">
        <f t="shared" si="11"/>
        <v>1.0765560472133635</v>
      </c>
      <c r="G93" s="81">
        <f t="shared" si="11"/>
        <v>1.4722228217628479</v>
      </c>
      <c r="H93" s="81">
        <f t="shared" si="11"/>
        <v>2.676259388977051</v>
      </c>
      <c r="I93" s="81">
        <f t="shared" si="11"/>
        <v>4.6970542011199949</v>
      </c>
      <c r="J93" s="81">
        <f t="shared" si="11"/>
        <v>4.7922455731353759</v>
      </c>
      <c r="K93" s="52">
        <f t="shared" si="11"/>
        <v>4.7701793262145991</v>
      </c>
      <c r="L93" s="81">
        <f t="shared" si="11"/>
        <v>4.3730750963073728</v>
      </c>
      <c r="M93" s="81">
        <f t="shared" si="11"/>
        <v>2.5163590001869203</v>
      </c>
      <c r="N93" s="81">
        <f t="shared" si="11"/>
        <v>1.1237496838249208</v>
      </c>
      <c r="O93" s="81">
        <f>SUM(O57,O66,O75,O84)</f>
        <v>1.2340073094047548</v>
      </c>
    </row>
    <row r="94" spans="1:15">
      <c r="A94" s="116"/>
      <c r="B94" s="117"/>
      <c r="C94" s="27" t="s">
        <v>24</v>
      </c>
      <c r="D94" s="81">
        <f t="shared" si="11"/>
        <v>4.5410421927551265</v>
      </c>
      <c r="E94" s="81">
        <f t="shared" si="11"/>
        <v>4.2532380660156246</v>
      </c>
      <c r="F94" s="81">
        <f t="shared" si="11"/>
        <v>4.1476281476989749</v>
      </c>
      <c r="G94" s="81">
        <f t="shared" si="11"/>
        <v>3.2862752789703369</v>
      </c>
      <c r="H94" s="81">
        <f t="shared" si="11"/>
        <v>3.9524889346862793</v>
      </c>
      <c r="I94" s="81">
        <f t="shared" si="11"/>
        <v>7.5138328963684078</v>
      </c>
      <c r="J94" s="81">
        <f t="shared" si="11"/>
        <v>7.7062184978759767</v>
      </c>
      <c r="K94" s="52">
        <f t="shared" si="11"/>
        <v>7.3558283581359865</v>
      </c>
      <c r="L94" s="81">
        <f t="shared" si="11"/>
        <v>7.4368545208190922</v>
      </c>
      <c r="M94" s="81">
        <f t="shared" si="11"/>
        <v>4.0449026282135012</v>
      </c>
      <c r="N94" s="81">
        <f t="shared" si="11"/>
        <v>4.4279640822631841</v>
      </c>
      <c r="O94" s="81">
        <f t="shared" si="11"/>
        <v>5.0597661643249516</v>
      </c>
    </row>
    <row r="95" spans="1:15">
      <c r="A95" s="116"/>
      <c r="B95" s="117"/>
      <c r="C95" s="27" t="s">
        <v>25</v>
      </c>
      <c r="D95" s="81">
        <f t="shared" si="11"/>
        <v>3.2613082868896486</v>
      </c>
      <c r="E95" s="81">
        <f t="shared" si="11"/>
        <v>3.2068150980316164</v>
      </c>
      <c r="F95" s="81">
        <f t="shared" si="11"/>
        <v>3.1600487435607909</v>
      </c>
      <c r="G95" s="81">
        <f t="shared" si="11"/>
        <v>2.4950513832168579</v>
      </c>
      <c r="H95" s="81">
        <f t="shared" si="11"/>
        <v>4.5608611576263431</v>
      </c>
      <c r="I95" s="81">
        <f t="shared" si="11"/>
        <v>11.341467023400879</v>
      </c>
      <c r="J95" s="81">
        <f t="shared" si="11"/>
        <v>11.255584041357421</v>
      </c>
      <c r="K95" s="52">
        <f t="shared" si="11"/>
        <v>11.372265950439454</v>
      </c>
      <c r="L95" s="81">
        <f t="shared" si="11"/>
        <v>10.472995224658202</v>
      </c>
      <c r="M95" s="81">
        <f t="shared" si="11"/>
        <v>4.0362719313446043</v>
      </c>
      <c r="N95" s="81">
        <f t="shared" si="11"/>
        <v>3.2596861389190672</v>
      </c>
      <c r="O95" s="81">
        <f t="shared" si="11"/>
        <v>3.7574633625061034</v>
      </c>
    </row>
    <row r="96" spans="1:15">
      <c r="A96" s="116"/>
      <c r="B96" s="117"/>
      <c r="C96" s="27" t="s">
        <v>26</v>
      </c>
      <c r="D96" s="81">
        <f t="shared" si="11"/>
        <v>1.1494827411788942</v>
      </c>
      <c r="E96" s="81">
        <f t="shared" si="11"/>
        <v>1.1154877684730531</v>
      </c>
      <c r="F96" s="81">
        <f t="shared" si="11"/>
        <v>1.10684655566864</v>
      </c>
      <c r="G96" s="81">
        <f t="shared" si="11"/>
        <v>1.0550868358009338</v>
      </c>
      <c r="H96" s="81">
        <f t="shared" si="11"/>
        <v>2.0955885596069335</v>
      </c>
      <c r="I96" s="81">
        <f t="shared" si="11"/>
        <v>3.888785013793945</v>
      </c>
      <c r="J96" s="81">
        <f t="shared" si="11"/>
        <v>3.9354174474060057</v>
      </c>
      <c r="K96" s="52">
        <f t="shared" si="11"/>
        <v>3.8482108307617189</v>
      </c>
      <c r="L96" s="81">
        <f t="shared" si="11"/>
        <v>3.7847910923034669</v>
      </c>
      <c r="M96" s="81">
        <f>SUM(M60,M69,M78,M87)</f>
        <v>1.9634444161392213</v>
      </c>
      <c r="N96" s="81">
        <f t="shared" si="11"/>
        <v>1.1232502869880676</v>
      </c>
      <c r="O96" s="81">
        <f t="shared" si="11"/>
        <v>1.2816756181037903</v>
      </c>
    </row>
    <row r="97" spans="1:15">
      <c r="A97" s="116"/>
      <c r="B97" s="117"/>
      <c r="C97" s="27" t="s">
        <v>27</v>
      </c>
      <c r="D97" s="81">
        <f t="shared" si="11"/>
        <v>4.3631877535378667</v>
      </c>
      <c r="E97" s="81">
        <f t="shared" si="11"/>
        <v>4.28650017915127</v>
      </c>
      <c r="F97" s="81">
        <f t="shared" si="11"/>
        <v>4.3005483530404298</v>
      </c>
      <c r="G97" s="81">
        <f t="shared" si="11"/>
        <v>4.3225600941849658</v>
      </c>
      <c r="H97" s="81">
        <f t="shared" si="11"/>
        <v>7.2197695258167922</v>
      </c>
      <c r="I97" s="81">
        <f t="shared" si="11"/>
        <v>11.393007009002059</v>
      </c>
      <c r="J97" s="81">
        <f t="shared" si="11"/>
        <v>11.899105372085311</v>
      </c>
      <c r="K97" s="52">
        <f t="shared" si="11"/>
        <v>11.82209556775323</v>
      </c>
      <c r="L97" s="81">
        <f t="shared" si="11"/>
        <v>11.732574915268422</v>
      </c>
      <c r="M97" s="81">
        <f t="shared" si="11"/>
        <v>7.884736134499585</v>
      </c>
      <c r="N97" s="81">
        <f t="shared" si="11"/>
        <v>4.377361243222925</v>
      </c>
      <c r="O97" s="81">
        <f t="shared" si="11"/>
        <v>4.7385174684273927</v>
      </c>
    </row>
    <row r="98" spans="1:15">
      <c r="A98" s="118"/>
      <c r="B98" s="119"/>
      <c r="C98" s="27" t="s">
        <v>19</v>
      </c>
      <c r="D98" s="78">
        <f>SUM(D62,D71,D80,D89)</f>
        <v>40.967785370254731</v>
      </c>
      <c r="E98" s="78">
        <f t="shared" ref="E98:O98" si="12">SUM(E62,E71,E80,E89)</f>
        <v>39.086736579144215</v>
      </c>
      <c r="F98" s="78">
        <f t="shared" si="12"/>
        <v>38.201603148534225</v>
      </c>
      <c r="G98" s="78">
        <f t="shared" si="12"/>
        <v>33.523781008345885</v>
      </c>
      <c r="H98" s="78">
        <f t="shared" si="12"/>
        <v>50.151347545186873</v>
      </c>
      <c r="I98" s="78">
        <f t="shared" si="12"/>
        <v>94.667530432486103</v>
      </c>
      <c r="J98" s="78">
        <f t="shared" si="12"/>
        <v>96.616298574078115</v>
      </c>
      <c r="K98" s="77">
        <f t="shared" si="12"/>
        <v>95.657157854100802</v>
      </c>
      <c r="L98" s="78">
        <f t="shared" si="12"/>
        <v>94.439911650090892</v>
      </c>
      <c r="M98" s="78">
        <f t="shared" si="12"/>
        <v>51.153228780366504</v>
      </c>
      <c r="N98" s="78">
        <f t="shared" si="12"/>
        <v>39.606768069326705</v>
      </c>
      <c r="O98" s="78">
        <f t="shared" si="12"/>
        <v>45.341222231745547</v>
      </c>
    </row>
    <row r="99" spans="1:15">
      <c r="A99" s="19"/>
      <c r="B99" s="19"/>
      <c r="C99" s="19"/>
      <c r="D99" s="79"/>
      <c r="E99" s="79"/>
      <c r="F99" s="79"/>
      <c r="G99" s="79"/>
      <c r="H99" s="79"/>
      <c r="I99" s="79"/>
      <c r="J99" s="79"/>
      <c r="K99" s="103"/>
      <c r="L99" s="79"/>
      <c r="M99" s="79"/>
      <c r="N99" s="79"/>
      <c r="O99" s="79"/>
    </row>
    <row r="100" spans="1:15" ht="45" customHeight="1">
      <c r="A100" s="166" t="s">
        <v>12</v>
      </c>
      <c r="B100" s="167"/>
      <c r="C100" s="16"/>
      <c r="D100" s="78">
        <f>SUM(D43,D98)</f>
        <v>50.306111824417329</v>
      </c>
      <c r="E100" s="78">
        <f t="shared" ref="E100:O100" si="13">SUM(E43,E98)</f>
        <v>47.676736579144219</v>
      </c>
      <c r="F100" s="78">
        <f t="shared" si="13"/>
        <v>47.461603148534223</v>
      </c>
      <c r="G100" s="78">
        <f t="shared" si="13"/>
        <v>43.483781008345886</v>
      </c>
      <c r="H100" s="78">
        <f t="shared" si="13"/>
        <v>83.263029883235163</v>
      </c>
      <c r="I100" s="78">
        <f t="shared" si="13"/>
        <v>136.5299547705344</v>
      </c>
      <c r="J100" s="78">
        <f t="shared" si="13"/>
        <v>148.07898725017472</v>
      </c>
      <c r="K100" s="77">
        <f t="shared" si="13"/>
        <v>147.9487265301974</v>
      </c>
      <c r="L100" s="78">
        <f t="shared" si="13"/>
        <v>142.64372032618749</v>
      </c>
      <c r="M100" s="78">
        <f t="shared" si="13"/>
        <v>87.671084118414811</v>
      </c>
      <c r="N100" s="78">
        <f t="shared" si="13"/>
        <v>48.866768069326703</v>
      </c>
      <c r="O100" s="78">
        <f t="shared" si="13"/>
        <v>54.361222231745543</v>
      </c>
    </row>
  </sheetData>
  <mergeCells count="25">
    <mergeCell ref="B63:B71"/>
    <mergeCell ref="A43:B51"/>
    <mergeCell ref="D45:O49"/>
    <mergeCell ref="A1:O1"/>
    <mergeCell ref="A2:O2"/>
    <mergeCell ref="A7:A15"/>
    <mergeCell ref="B7:B15"/>
    <mergeCell ref="A16:A24"/>
    <mergeCell ref="B16:B24"/>
    <mergeCell ref="A90:B98"/>
    <mergeCell ref="A100:B100"/>
    <mergeCell ref="A3:O3"/>
    <mergeCell ref="A4:O4"/>
    <mergeCell ref="D9:O13"/>
    <mergeCell ref="A25:A33"/>
    <mergeCell ref="B25:B33"/>
    <mergeCell ref="A72:A80"/>
    <mergeCell ref="B72:B80"/>
    <mergeCell ref="A81:A89"/>
    <mergeCell ref="B81:B89"/>
    <mergeCell ref="A34:A42"/>
    <mergeCell ref="B34:B42"/>
    <mergeCell ref="A54:A62"/>
    <mergeCell ref="B54:B62"/>
    <mergeCell ref="A63:A71"/>
  </mergeCells>
  <pageMargins left="0.75" right="0.75" top="1" bottom="1" header="0.5" footer="0.5"/>
  <pageSetup orientation="portrait" horizontalDpi="4294967292" verticalDpi="4294967292"/>
  <headerFooter>
    <oddHeader>&amp;RDemandResponseOIR-2013_DR_ED_124-Q01Atch01-CONF</oddHeader>
  </headerFooter>
  <ignoredErrors>
    <ignoredError sqref="E24:O24 D62 E52:O100 H16:M16 H17:M23 E33:O33 H25:M25 H26:M32 E42:O42 H34:M34 H35:M41" formulaRange="1"/>
    <ignoredError sqref="B52:B89 B7:B4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xSplit="3" ySplit="6" topLeftCell="D59" activePane="bottomRight" state="frozen"/>
      <selection activeCell="K1" sqref="K1"/>
      <selection pane="topRight" activeCell="K1" sqref="K1"/>
      <selection pane="bottomLeft" activeCell="K1" sqref="K1"/>
      <selection pane="bottomRight" activeCell="K50" sqref="K50:K51"/>
    </sheetView>
  </sheetViews>
  <sheetFormatPr baseColWidth="10" defaultColWidth="11" defaultRowHeight="15" x14ac:dyDescent="0"/>
  <cols>
    <col min="1" max="1" width="45.83203125" customWidth="1"/>
    <col min="2" max="2" width="13" customWidth="1"/>
    <col min="3" max="3" width="28.5" customWidth="1"/>
    <col min="4" max="15" width="14.1640625" bestFit="1" customWidth="1"/>
    <col min="16" max="16" width="6.5" customWidth="1"/>
  </cols>
  <sheetData>
    <row r="1" spans="1:17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7">
      <c r="A2" s="156" t="s">
        <v>41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17">
      <c r="A3" s="144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7" ht="15" customHeight="1">
      <c r="A4" s="144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Q4" t="s">
        <v>40</v>
      </c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94">
        <v>1.097</v>
      </c>
    </row>
    <row r="6" spans="1:17" ht="42.75" customHeight="1">
      <c r="A6" s="15" t="s">
        <v>0</v>
      </c>
      <c r="B6" s="22" t="s">
        <v>18</v>
      </c>
      <c r="C6" s="22" t="s">
        <v>30</v>
      </c>
      <c r="D6" s="3">
        <v>44562</v>
      </c>
      <c r="E6" s="3">
        <v>44593</v>
      </c>
      <c r="F6" s="3">
        <v>44621</v>
      </c>
      <c r="G6" s="3">
        <v>44652</v>
      </c>
      <c r="H6" s="3">
        <v>44682</v>
      </c>
      <c r="I6" s="3">
        <v>44713</v>
      </c>
      <c r="J6" s="4">
        <v>44743</v>
      </c>
      <c r="K6" s="5">
        <v>44774</v>
      </c>
      <c r="L6" s="3">
        <v>44805</v>
      </c>
      <c r="M6" s="3">
        <v>44835</v>
      </c>
      <c r="N6" s="3">
        <v>44866</v>
      </c>
      <c r="O6" s="3">
        <v>44896</v>
      </c>
    </row>
    <row r="7" spans="1:17">
      <c r="A7" s="168" t="s">
        <v>9</v>
      </c>
      <c r="B7" s="132" t="s">
        <v>36</v>
      </c>
      <c r="C7" s="12" t="s">
        <v>20</v>
      </c>
      <c r="D7" s="51">
        <f>$Q$5*'PG&amp;E 2022 DR Allocations'!D7</f>
        <v>10.244144120216369</v>
      </c>
      <c r="E7" s="51">
        <f>$Q$5*'PG&amp;E 2022 DR Allocations'!E7</f>
        <v>9.4232300000000002</v>
      </c>
      <c r="F7" s="51">
        <f>$Q$5*'PG&amp;E 2022 DR Allocations'!F7</f>
        <v>10.15822</v>
      </c>
      <c r="G7" s="51">
        <f>$Q$5*'PG&amp;E 2022 DR Allocations'!G7</f>
        <v>10.926120000000001</v>
      </c>
      <c r="H7" s="51">
        <f>$Q$5*'PG&amp;E 2022 DR Allocations'!H7</f>
        <v>11.540439999999998</v>
      </c>
      <c r="I7" s="51">
        <f>$Q$5*'PG&amp;E 2022 DR Allocations'!I7</f>
        <v>11.79275</v>
      </c>
      <c r="J7" s="51">
        <f>$Q$5*'PG&amp;E 2022 DR Allocations'!J7</f>
        <v>11.70499</v>
      </c>
      <c r="K7" s="52">
        <f>$Q$5*'PG&amp;E 2022 DR Allocations'!K7</f>
        <v>11.59529</v>
      </c>
      <c r="L7" s="51">
        <f>$Q$5*'PG&amp;E 2022 DR Allocations'!L7</f>
        <v>11.650139999999999</v>
      </c>
      <c r="M7" s="51">
        <f>$Q$5*'PG&amp;E 2022 DR Allocations'!M7</f>
        <v>11.16746</v>
      </c>
      <c r="N7" s="51">
        <f>$Q$5*'PG&amp;E 2022 DR Allocations'!N7</f>
        <v>10.15822</v>
      </c>
      <c r="O7" s="51">
        <f>$Q$5*'PG&amp;E 2022 DR Allocations'!O7</f>
        <v>9.8949400000000001</v>
      </c>
    </row>
    <row r="8" spans="1:17">
      <c r="A8" s="169"/>
      <c r="B8" s="133"/>
      <c r="C8" s="12" t="s">
        <v>21</v>
      </c>
      <c r="D8" s="51">
        <f>$Q$5*'PG&amp;E 2022 DR Allocations'!D8</f>
        <v>12.20529881477356</v>
      </c>
      <c r="E8" s="51">
        <f>$Q$5*'PG&amp;E 2022 DR Allocations'!E8</f>
        <v>9.8071799999999989</v>
      </c>
      <c r="F8" s="51">
        <f>$Q$5*'PG&amp;E 2022 DR Allocations'!F8</f>
        <v>10.564110000000001</v>
      </c>
      <c r="G8" s="51">
        <f>$Q$5*'PG&amp;E 2022 DR Allocations'!G8</f>
        <v>11.36492</v>
      </c>
      <c r="H8" s="51">
        <f>$Q$5*'PG&amp;E 2022 DR Allocations'!H8</f>
        <v>12.00118</v>
      </c>
      <c r="I8" s="51">
        <f>$Q$5*'PG&amp;E 2022 DR Allocations'!I8</f>
        <v>12.26446</v>
      </c>
      <c r="J8" s="51">
        <f>$Q$5*'PG&amp;E 2022 DR Allocations'!J8</f>
        <v>12.176699999999999</v>
      </c>
      <c r="K8" s="52">
        <f>$Q$5*'PG&amp;E 2022 DR Allocations'!K8</f>
        <v>12.067</v>
      </c>
      <c r="L8" s="51">
        <f>$Q$5*'PG&amp;E 2022 DR Allocations'!L8</f>
        <v>12.12185</v>
      </c>
      <c r="M8" s="51">
        <f>$Q$5*'PG&amp;E 2022 DR Allocations'!M8</f>
        <v>11.606260000000001</v>
      </c>
      <c r="N8" s="51">
        <f>$Q$5*'PG&amp;E 2022 DR Allocations'!N8</f>
        <v>10.564110000000001</v>
      </c>
      <c r="O8" s="51">
        <f>$Q$5*'PG&amp;E 2022 DR Allocations'!O8</f>
        <v>10.289860000000001</v>
      </c>
    </row>
    <row r="9" spans="1:17">
      <c r="A9" s="169"/>
      <c r="B9" s="133"/>
      <c r="C9" s="45" t="s">
        <v>22</v>
      </c>
      <c r="D9" s="157" t="s">
        <v>42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5"/>
    </row>
    <row r="10" spans="1:17">
      <c r="A10" s="169"/>
      <c r="B10" s="133"/>
      <c r="C10" s="45" t="s">
        <v>23</v>
      </c>
      <c r="D10" s="176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8"/>
    </row>
    <row r="11" spans="1:17">
      <c r="A11" s="169"/>
      <c r="B11" s="133"/>
      <c r="C11" s="45" t="s">
        <v>24</v>
      </c>
      <c r="D11" s="176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8"/>
    </row>
    <row r="12" spans="1:17">
      <c r="A12" s="169"/>
      <c r="B12" s="133"/>
      <c r="C12" s="45" t="s">
        <v>25</v>
      </c>
      <c r="D12" s="176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8"/>
    </row>
    <row r="13" spans="1:17">
      <c r="A13" s="169"/>
      <c r="B13" s="133"/>
      <c r="C13" s="45" t="s">
        <v>26</v>
      </c>
      <c r="D13" s="179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1"/>
    </row>
    <row r="14" spans="1:17">
      <c r="A14" s="169"/>
      <c r="B14" s="133"/>
      <c r="C14" s="12" t="s">
        <v>27</v>
      </c>
      <c r="D14" s="51">
        <f>$Q$5*'PG&amp;E 2022 DR Allocations'!D14</f>
        <v>135.04278231811523</v>
      </c>
      <c r="E14" s="51">
        <f>$Q$5*'PG&amp;E 2022 DR Allocations'!E14</f>
        <v>130.72949</v>
      </c>
      <c r="F14" s="51">
        <f>$Q$5*'PG&amp;E 2022 DR Allocations'!F14</f>
        <v>140.93159</v>
      </c>
      <c r="G14" s="51">
        <f>$Q$5*'PG&amp;E 2022 DR Allocations'!G14</f>
        <v>151.64928</v>
      </c>
      <c r="H14" s="51">
        <f>$Q$5*'PG&amp;E 2022 DR Allocations'!H14</f>
        <v>160.07423999999997</v>
      </c>
      <c r="I14" s="51">
        <f>$Q$5*'PG&amp;E 2022 DR Allocations'!I14</f>
        <v>163.58464000000001</v>
      </c>
      <c r="J14" s="51">
        <f>$Q$5*'PG&amp;E 2022 DR Allocations'!J14</f>
        <v>162.41085000000001</v>
      </c>
      <c r="K14" s="52">
        <f>$Q$5*'PG&amp;E 2022 DR Allocations'!K14</f>
        <v>160.92989999999998</v>
      </c>
      <c r="L14" s="51">
        <f>$Q$5*'PG&amp;E 2022 DR Allocations'!L14</f>
        <v>161.66489000000001</v>
      </c>
      <c r="M14" s="51">
        <f>$Q$5*'PG&amp;E 2022 DR Allocations'!M14</f>
        <v>154.86348999999998</v>
      </c>
      <c r="N14" s="51">
        <f>$Q$5*'PG&amp;E 2022 DR Allocations'!N14</f>
        <v>140.88771</v>
      </c>
      <c r="O14" s="51">
        <f>$Q$5*'PG&amp;E 2022 DR Allocations'!O14</f>
        <v>137.31148999999999</v>
      </c>
    </row>
    <row r="15" spans="1:17">
      <c r="A15" s="170"/>
      <c r="B15" s="134"/>
      <c r="C15" s="12" t="s">
        <v>19</v>
      </c>
      <c r="D15" s="50">
        <f>$Q$5*'PG&amp;E 2022 DR Allocations'!D15</f>
        <v>214.60611</v>
      </c>
      <c r="E15" s="50">
        <f>$Q$5*'PG&amp;E 2022 DR Allocations'!E15</f>
        <v>204.26139999999998</v>
      </c>
      <c r="F15" s="50">
        <f>$Q$5*'PG&amp;E 2022 DR Allocations'!F15</f>
        <v>220.20080999999999</v>
      </c>
      <c r="G15" s="50">
        <f>$Q$5*'PG&amp;E 2022 DR Allocations'!G15</f>
        <v>236.94103000000001</v>
      </c>
      <c r="H15" s="50">
        <f>$Q$5*'PG&amp;E 2022 DR Allocations'!H15</f>
        <v>250.12696999999997</v>
      </c>
      <c r="I15" s="50">
        <f>$Q$5*'PG&amp;E 2022 DR Allocations'!I15</f>
        <v>255.59003000000001</v>
      </c>
      <c r="J15" s="50">
        <f>$Q$5*'PG&amp;E 2022 DR Allocations'!J15</f>
        <v>253.76901000000001</v>
      </c>
      <c r="K15" s="92">
        <f>$Q$5*'PG&amp;E 2022 DR Allocations'!K15</f>
        <v>251.45434</v>
      </c>
      <c r="L15" s="50">
        <f>$Q$5*'PG&amp;E 2022 DR Allocations'!L15</f>
        <v>252.59521999999998</v>
      </c>
      <c r="M15" s="50">
        <f>$Q$5*'PG&amp;E 2022 DR Allocations'!M15</f>
        <v>241.96528999999998</v>
      </c>
      <c r="N15" s="50">
        <f>$Q$5*'PG&amp;E 2022 DR Allocations'!N15</f>
        <v>220.14596</v>
      </c>
      <c r="O15" s="50">
        <f>$Q$5*'PG&amp;E 2022 DR Allocations'!O15</f>
        <v>214.54029</v>
      </c>
    </row>
    <row r="16" spans="1:17" ht="30" customHeight="1">
      <c r="A16" s="108" t="s">
        <v>10</v>
      </c>
      <c r="B16" s="111" t="s">
        <v>36</v>
      </c>
      <c r="C16" s="25" t="s">
        <v>20</v>
      </c>
      <c r="D16" s="80">
        <f>$Q$5*'PG&amp;E 2022 DR Allocations'!D16</f>
        <v>0</v>
      </c>
      <c r="E16" s="80">
        <f>$Q$5*'PG&amp;E 2022 DR Allocations'!E16</f>
        <v>0</v>
      </c>
      <c r="F16" s="80">
        <f>$Q$5*'PG&amp;E 2022 DR Allocations'!F16</f>
        <v>0</v>
      </c>
      <c r="G16" s="80">
        <f>$Q$5*'PG&amp;E 2022 DR Allocations'!G16</f>
        <v>0</v>
      </c>
      <c r="H16" s="80">
        <f>$Q$5*'PG&amp;E 2022 DR Allocations'!H16</f>
        <v>12.95620626</v>
      </c>
      <c r="I16" s="80">
        <f>$Q$5*'PG&amp;E 2022 DR Allocations'!I16</f>
        <v>17.274941679999998</v>
      </c>
      <c r="J16" s="80">
        <f>$Q$5*'PG&amp;E 2022 DR Allocations'!J16</f>
        <v>23.444557440000001</v>
      </c>
      <c r="K16" s="52">
        <f>$Q$5*'PG&amp;E 2022 DR Allocations'!K16</f>
        <v>24.67848498</v>
      </c>
      <c r="L16" s="80">
        <f>$Q$5*'PG&amp;E 2022 DR Allocations'!L16</f>
        <v>20.976713329999999</v>
      </c>
      <c r="M16" s="80">
        <f>$Q$5*'PG&amp;E 2022 DR Allocations'!M16</f>
        <v>19.125822020000001</v>
      </c>
      <c r="N16" s="80">
        <f>$Q$5*'PG&amp;E 2022 DR Allocations'!N16</f>
        <v>0</v>
      </c>
      <c r="O16" s="80">
        <f>$Q$5*'PG&amp;E 2022 DR Allocations'!O16</f>
        <v>0</v>
      </c>
    </row>
    <row r="17" spans="1:15">
      <c r="A17" s="109"/>
      <c r="B17" s="112"/>
      <c r="C17" s="25" t="s">
        <v>21</v>
      </c>
      <c r="D17" s="80">
        <f>$Q$5*'PG&amp;E 2022 DR Allocations'!D17</f>
        <v>0</v>
      </c>
      <c r="E17" s="80">
        <f>$Q$5*'PG&amp;E 2022 DR Allocations'!E17</f>
        <v>0</v>
      </c>
      <c r="F17" s="80">
        <f>$Q$5*'PG&amp;E 2022 DR Allocations'!F17</f>
        <v>0</v>
      </c>
      <c r="G17" s="80">
        <f>$Q$5*'PG&amp;E 2022 DR Allocations'!G17</f>
        <v>0</v>
      </c>
      <c r="H17" s="80">
        <f>$Q$5*'PG&amp;E 2022 DR Allocations'!H17</f>
        <v>4.3804954230000002</v>
      </c>
      <c r="I17" s="80">
        <f>$Q$5*'PG&amp;E 2022 DR Allocations'!I17</f>
        <v>5.8406605640000002</v>
      </c>
      <c r="J17" s="80">
        <f>$Q$5*'PG&amp;E 2022 DR Allocations'!J17</f>
        <v>7.9266104520000003</v>
      </c>
      <c r="K17" s="52">
        <f>$Q$5*'PG&amp;E 2022 DR Allocations'!K17</f>
        <v>8.3437995520000001</v>
      </c>
      <c r="L17" s="80">
        <f>$Q$5*'PG&amp;E 2022 DR Allocations'!L17</f>
        <v>7.0922300579999993</v>
      </c>
      <c r="M17" s="80">
        <f>$Q$5*'PG&amp;E 2022 DR Allocations'!M17</f>
        <v>6.4664453110000002</v>
      </c>
      <c r="N17" s="80">
        <f>$Q$5*'PG&amp;E 2022 DR Allocations'!N17</f>
        <v>0</v>
      </c>
      <c r="O17" s="80">
        <f>$Q$5*'PG&amp;E 2022 DR Allocations'!O17</f>
        <v>0</v>
      </c>
    </row>
    <row r="18" spans="1:15">
      <c r="A18" s="109"/>
      <c r="B18" s="112"/>
      <c r="C18" s="25" t="s">
        <v>22</v>
      </c>
      <c r="D18" s="80">
        <f>$Q$5*'PG&amp;E 2022 DR Allocations'!D18</f>
        <v>0</v>
      </c>
      <c r="E18" s="80">
        <f>$Q$5*'PG&amp;E 2022 DR Allocations'!E18</f>
        <v>0</v>
      </c>
      <c r="F18" s="80">
        <f>$Q$5*'PG&amp;E 2022 DR Allocations'!F18</f>
        <v>0</v>
      </c>
      <c r="G18" s="80">
        <f>$Q$5*'PG&amp;E 2022 DR Allocations'!G18</f>
        <v>0</v>
      </c>
      <c r="H18" s="80">
        <f>$Q$5*'PG&amp;E 2022 DR Allocations'!H18</f>
        <v>0</v>
      </c>
      <c r="I18" s="80">
        <f>$Q$5*'PG&amp;E 2022 DR Allocations'!I18</f>
        <v>0</v>
      </c>
      <c r="J18" s="80">
        <f>$Q$5*'PG&amp;E 2022 DR Allocations'!J18</f>
        <v>0</v>
      </c>
      <c r="K18" s="52">
        <f>$Q$5*'PG&amp;E 2022 DR Allocations'!K18</f>
        <v>0</v>
      </c>
      <c r="L18" s="80">
        <f>$Q$5*'PG&amp;E 2022 DR Allocations'!L18</f>
        <v>0</v>
      </c>
      <c r="M18" s="80">
        <f>$Q$5*'PG&amp;E 2022 DR Allocations'!M18</f>
        <v>0</v>
      </c>
      <c r="N18" s="80">
        <f>$Q$5*'PG&amp;E 2022 DR Allocations'!N18</f>
        <v>0</v>
      </c>
      <c r="O18" s="80">
        <f>$Q$5*'PG&amp;E 2022 DR Allocations'!O18</f>
        <v>0</v>
      </c>
    </row>
    <row r="19" spans="1:15">
      <c r="A19" s="109"/>
      <c r="B19" s="112"/>
      <c r="C19" s="25" t="s">
        <v>23</v>
      </c>
      <c r="D19" s="80">
        <f>$Q$5*'PG&amp;E 2022 DR Allocations'!D19</f>
        <v>0</v>
      </c>
      <c r="E19" s="80">
        <f>$Q$5*'PG&amp;E 2022 DR Allocations'!E19</f>
        <v>0</v>
      </c>
      <c r="F19" s="80">
        <f>$Q$5*'PG&amp;E 2022 DR Allocations'!F19</f>
        <v>0</v>
      </c>
      <c r="G19" s="80">
        <f>$Q$5*'PG&amp;E 2022 DR Allocations'!G19</f>
        <v>0</v>
      </c>
      <c r="H19" s="80">
        <f>$Q$5*'PG&amp;E 2022 DR Allocations'!H19</f>
        <v>1.0828381687999999</v>
      </c>
      <c r="I19" s="80">
        <f>$Q$5*'PG&amp;E 2022 DR Allocations'!I19</f>
        <v>1.4437847370000001</v>
      </c>
      <c r="J19" s="80">
        <f>$Q$5*'PG&amp;E 2022 DR Allocations'!J19</f>
        <v>1.9594219080000002</v>
      </c>
      <c r="K19" s="52">
        <f>$Q$5*'PG&amp;E 2022 DR Allocations'!K19</f>
        <v>2.0625486839999998</v>
      </c>
      <c r="L19" s="80">
        <f>$Q$5*'PG&amp;E 2022 DR Allocations'!L19</f>
        <v>1.7531661620000001</v>
      </c>
      <c r="M19" s="80">
        <f>$Q$5*'PG&amp;E 2022 DR Allocations'!M19</f>
        <v>1.5984749009999999</v>
      </c>
      <c r="N19" s="80">
        <f>$Q$5*'PG&amp;E 2022 DR Allocations'!N19</f>
        <v>0</v>
      </c>
      <c r="O19" s="80">
        <f>$Q$5*'PG&amp;E 2022 DR Allocations'!O19</f>
        <v>0</v>
      </c>
    </row>
    <row r="20" spans="1:15">
      <c r="A20" s="109"/>
      <c r="B20" s="112"/>
      <c r="C20" s="25" t="s">
        <v>24</v>
      </c>
      <c r="D20" s="80">
        <f>$Q$5*'PG&amp;E 2022 DR Allocations'!D20</f>
        <v>0</v>
      </c>
      <c r="E20" s="80">
        <f>$Q$5*'PG&amp;E 2022 DR Allocations'!E20</f>
        <v>0</v>
      </c>
      <c r="F20" s="80">
        <f>$Q$5*'PG&amp;E 2022 DR Allocations'!F20</f>
        <v>0</v>
      </c>
      <c r="G20" s="80">
        <f>$Q$5*'PG&amp;E 2022 DR Allocations'!G20</f>
        <v>0</v>
      </c>
      <c r="H20" s="80">
        <f>$Q$5*'PG&amp;E 2022 DR Allocations'!H20</f>
        <v>1.0384319379</v>
      </c>
      <c r="I20" s="80">
        <f>$Q$5*'PG&amp;E 2022 DR Allocations'!I20</f>
        <v>1.384576356</v>
      </c>
      <c r="J20" s="80">
        <f>$Q$5*'PG&amp;E 2022 DR Allocations'!J20</f>
        <v>1.8790677549999999</v>
      </c>
      <c r="K20" s="52">
        <f>$Q$5*'PG&amp;E 2022 DR Allocations'!K20</f>
        <v>1.9779655959999998</v>
      </c>
      <c r="L20" s="80">
        <f>$Q$5*'PG&amp;E 2022 DR Allocations'!L20</f>
        <v>1.681270976</v>
      </c>
      <c r="M20" s="80">
        <f>$Q$5*'PG&amp;E 2022 DR Allocations'!M20</f>
        <v>1.5329236660000001</v>
      </c>
      <c r="N20" s="80">
        <f>$Q$5*'PG&amp;E 2022 DR Allocations'!N20</f>
        <v>0</v>
      </c>
      <c r="O20" s="80">
        <f>$Q$5*'PG&amp;E 2022 DR Allocations'!O20</f>
        <v>0</v>
      </c>
    </row>
    <row r="21" spans="1:15">
      <c r="A21" s="109"/>
      <c r="B21" s="112"/>
      <c r="C21" s="25" t="s">
        <v>25</v>
      </c>
      <c r="D21" s="80">
        <f>$Q$5*'PG&amp;E 2022 DR Allocations'!D21</f>
        <v>0</v>
      </c>
      <c r="E21" s="80">
        <f>$Q$5*'PG&amp;E 2022 DR Allocations'!E21</f>
        <v>0</v>
      </c>
      <c r="F21" s="80">
        <f>$Q$5*'PG&amp;E 2022 DR Allocations'!F21</f>
        <v>0</v>
      </c>
      <c r="G21" s="80">
        <f>$Q$5*'PG&amp;E 2022 DR Allocations'!G21</f>
        <v>0</v>
      </c>
      <c r="H21" s="80">
        <f>$Q$5*'PG&amp;E 2022 DR Allocations'!H21</f>
        <v>1.308463205</v>
      </c>
      <c r="I21" s="80">
        <f>$Q$5*'PG&amp;E 2022 DR Allocations'!I21</f>
        <v>1.7446172409999998</v>
      </c>
      <c r="J21" s="80">
        <f>$Q$5*'PG&amp;E 2022 DR Allocations'!J21</f>
        <v>2.367695689</v>
      </c>
      <c r="K21" s="52">
        <f>$Q$5*'PG&amp;E 2022 DR Allocations'!K21</f>
        <v>2.492310501</v>
      </c>
      <c r="L21" s="80">
        <f>$Q$5*'PG&amp;E 2022 DR Allocations'!L21</f>
        <v>2.1184638709999999</v>
      </c>
      <c r="M21" s="80">
        <f>$Q$5*'PG&amp;E 2022 DR Allocations'!M21</f>
        <v>1.9315405559999999</v>
      </c>
      <c r="N21" s="80">
        <f>$Q$5*'PG&amp;E 2022 DR Allocations'!N21</f>
        <v>0</v>
      </c>
      <c r="O21" s="80">
        <f>$Q$5*'PG&amp;E 2022 DR Allocations'!O21</f>
        <v>0</v>
      </c>
    </row>
    <row r="22" spans="1:15">
      <c r="A22" s="109"/>
      <c r="B22" s="112"/>
      <c r="C22" s="25" t="s">
        <v>26</v>
      </c>
      <c r="D22" s="80">
        <f>$Q$5*'PG&amp;E 2022 DR Allocations'!D22</f>
        <v>0</v>
      </c>
      <c r="E22" s="80">
        <f>$Q$5*'PG&amp;E 2022 DR Allocations'!E22</f>
        <v>0</v>
      </c>
      <c r="F22" s="80">
        <f>$Q$5*'PG&amp;E 2022 DR Allocations'!F22</f>
        <v>0</v>
      </c>
      <c r="G22" s="80">
        <f>$Q$5*'PG&amp;E 2022 DR Allocations'!G22</f>
        <v>0</v>
      </c>
      <c r="H22" s="80">
        <f>$Q$5*'PG&amp;E 2022 DR Allocations'!H22</f>
        <v>1.2288550119999999</v>
      </c>
      <c r="I22" s="80">
        <f>$Q$5*'PG&amp;E 2022 DR Allocations'!I22</f>
        <v>1.6384737149999999</v>
      </c>
      <c r="J22" s="80">
        <f>$Q$5*'PG&amp;E 2022 DR Allocations'!J22</f>
        <v>2.223643134</v>
      </c>
      <c r="K22" s="52">
        <f>$Q$5*'PG&amp;E 2022 DR Allocations'!K22</f>
        <v>2.3406765789999997</v>
      </c>
      <c r="L22" s="80">
        <f>$Q$5*'PG&amp;E 2022 DR Allocations'!L22</f>
        <v>1.9895751469999998</v>
      </c>
      <c r="M22" s="80">
        <f>$Q$5*'PG&amp;E 2022 DR Allocations'!M22</f>
        <v>1.814024431</v>
      </c>
      <c r="N22" s="80">
        <f>$Q$5*'PG&amp;E 2022 DR Allocations'!N22</f>
        <v>0</v>
      </c>
      <c r="O22" s="80">
        <f>$Q$5*'PG&amp;E 2022 DR Allocations'!O22</f>
        <v>0</v>
      </c>
    </row>
    <row r="23" spans="1:15">
      <c r="A23" s="109"/>
      <c r="B23" s="112"/>
      <c r="C23" s="25" t="s">
        <v>27</v>
      </c>
      <c r="D23" s="80">
        <f>$Q$5*'PG&amp;E 2022 DR Allocations'!D23</f>
        <v>0</v>
      </c>
      <c r="E23" s="80">
        <f>$Q$5*'PG&amp;E 2022 DR Allocations'!E23</f>
        <v>0</v>
      </c>
      <c r="F23" s="80">
        <f>$Q$5*'PG&amp;E 2022 DR Allocations'!F23</f>
        <v>0</v>
      </c>
      <c r="G23" s="80">
        <f>$Q$5*'PG&amp;E 2022 DR Allocations'!G23</f>
        <v>0</v>
      </c>
      <c r="H23" s="80">
        <f>$Q$5*'PG&amp;E 2022 DR Allocations'!H23</f>
        <v>1.0417115290999999</v>
      </c>
      <c r="I23" s="80">
        <f>$Q$5*'PG&amp;E 2022 DR Allocations'!I23</f>
        <v>1.388948998</v>
      </c>
      <c r="J23" s="80">
        <f>$Q$5*'PG&amp;E 2022 DR Allocations'!J23</f>
        <v>1.8850014279999998</v>
      </c>
      <c r="K23" s="52">
        <f>$Q$5*'PG&amp;E 2022 DR Allocations'!K23</f>
        <v>1.9842119139999999</v>
      </c>
      <c r="L23" s="80">
        <f>$Q$5*'PG&amp;E 2022 DR Allocations'!L23</f>
        <v>1.686580456</v>
      </c>
      <c r="M23" s="80">
        <f>$Q$5*'PG&amp;E 2022 DR Allocations'!M23</f>
        <v>1.5377647269999999</v>
      </c>
      <c r="N23" s="80">
        <f>$Q$5*'PG&amp;E 2022 DR Allocations'!N23</f>
        <v>0</v>
      </c>
      <c r="O23" s="80">
        <f>$Q$5*'PG&amp;E 2022 DR Allocations'!O23</f>
        <v>0</v>
      </c>
    </row>
    <row r="24" spans="1:15">
      <c r="A24" s="110"/>
      <c r="B24" s="113"/>
      <c r="C24" s="25" t="s">
        <v>19</v>
      </c>
      <c r="D24" s="80">
        <f>$Q$5*'PG&amp;E 2022 DR Allocations'!D24</f>
        <v>0</v>
      </c>
      <c r="E24" s="67">
        <v>0</v>
      </c>
      <c r="F24" s="67">
        <v>0</v>
      </c>
      <c r="G24" s="67">
        <v>0</v>
      </c>
      <c r="H24" s="67">
        <f>SUM(H16:H23)</f>
        <v>23.037001535799998</v>
      </c>
      <c r="I24" s="67">
        <f t="shared" ref="I24:M24" si="0">SUM(I16:I23)</f>
        <v>30.716003291</v>
      </c>
      <c r="J24" s="67">
        <f t="shared" si="0"/>
        <v>41.68599780600001</v>
      </c>
      <c r="K24" s="70">
        <f t="shared" si="0"/>
        <v>43.879997805999992</v>
      </c>
      <c r="L24" s="67">
        <f t="shared" si="0"/>
        <v>37.297999999999995</v>
      </c>
      <c r="M24" s="67">
        <f t="shared" si="0"/>
        <v>34.006995612000004</v>
      </c>
      <c r="N24" s="67">
        <v>0</v>
      </c>
      <c r="O24" s="67">
        <v>0</v>
      </c>
    </row>
    <row r="25" spans="1:15">
      <c r="A25" s="168" t="s">
        <v>6</v>
      </c>
      <c r="B25" s="132" t="s">
        <v>36</v>
      </c>
      <c r="C25" s="12" t="s">
        <v>20</v>
      </c>
      <c r="D25" s="51">
        <f>$Q$5*'PG&amp;E 2022 DR Allocations'!D25</f>
        <v>0</v>
      </c>
      <c r="E25" s="51">
        <f>$Q$5*'PG&amp;E 2022 DR Allocations'!E25</f>
        <v>0</v>
      </c>
      <c r="F25" s="51">
        <f>$Q$5*'PG&amp;E 2022 DR Allocations'!F25</f>
        <v>0</v>
      </c>
      <c r="G25" s="51">
        <f>$Q$5*'PG&amp;E 2022 DR Allocations'!G25</f>
        <v>0</v>
      </c>
      <c r="H25" s="51">
        <f>$Q$5*'PG&amp;E 2022 DR Allocations'!H25</f>
        <v>3.8756399388389862</v>
      </c>
      <c r="I25" s="51">
        <f>$Q$5*'PG&amp;E 2022 DR Allocations'!I25</f>
        <v>3.8756399388389862</v>
      </c>
      <c r="J25" s="51">
        <f>$Q$5*'PG&amp;E 2022 DR Allocations'!J25</f>
        <v>7.7512798776779723</v>
      </c>
      <c r="K25" s="52">
        <f>$Q$5*'PG&amp;E 2022 DR Allocations'!K25</f>
        <v>7.7512798776779723</v>
      </c>
      <c r="L25" s="51">
        <f>$Q$5*'PG&amp;E 2022 DR Allocations'!L25</f>
        <v>7.7512798776779723</v>
      </c>
      <c r="M25" s="51">
        <f>$Q$5*'PG&amp;E 2022 DR Allocations'!M25</f>
        <v>3.8756399388389862</v>
      </c>
      <c r="N25" s="51">
        <f>$Q$5*'PG&amp;E 2022 DR Allocations'!N25</f>
        <v>0</v>
      </c>
      <c r="O25" s="51">
        <f>$Q$5*'PG&amp;E 2022 DR Allocations'!O25</f>
        <v>0</v>
      </c>
    </row>
    <row r="26" spans="1:15">
      <c r="A26" s="169"/>
      <c r="B26" s="133"/>
      <c r="C26" s="12" t="s">
        <v>21</v>
      </c>
      <c r="D26" s="51">
        <f>$Q$5*'PG&amp;E 2022 DR Allocations'!D26</f>
        <v>0</v>
      </c>
      <c r="E26" s="51">
        <f>$Q$5*'PG&amp;E 2022 DR Allocations'!E26</f>
        <v>0</v>
      </c>
      <c r="F26" s="51">
        <f>$Q$5*'PG&amp;E 2022 DR Allocations'!F26</f>
        <v>0</v>
      </c>
      <c r="G26" s="51">
        <f>$Q$5*'PG&amp;E 2022 DR Allocations'!G26</f>
        <v>0</v>
      </c>
      <c r="H26" s="51">
        <f>$Q$5*'PG&amp;E 2022 DR Allocations'!H26</f>
        <v>1.8766853636337486</v>
      </c>
      <c r="I26" s="51">
        <f>$Q$5*'PG&amp;E 2022 DR Allocations'!I26</f>
        <v>1.8766853636337486</v>
      </c>
      <c r="J26" s="51">
        <f>$Q$5*'PG&amp;E 2022 DR Allocations'!J26</f>
        <v>3.7533707272674972</v>
      </c>
      <c r="K26" s="52">
        <f>$Q$5*'PG&amp;E 2022 DR Allocations'!K26</f>
        <v>3.7533707272674972</v>
      </c>
      <c r="L26" s="51">
        <f>$Q$5*'PG&amp;E 2022 DR Allocations'!L26</f>
        <v>3.7533707272674972</v>
      </c>
      <c r="M26" s="51">
        <f>$Q$5*'PG&amp;E 2022 DR Allocations'!M26</f>
        <v>1.8766853636337486</v>
      </c>
      <c r="N26" s="51">
        <f>$Q$5*'PG&amp;E 2022 DR Allocations'!N26</f>
        <v>0</v>
      </c>
      <c r="O26" s="51">
        <f>$Q$5*'PG&amp;E 2022 DR Allocations'!O26</f>
        <v>0</v>
      </c>
    </row>
    <row r="27" spans="1:15">
      <c r="A27" s="169"/>
      <c r="B27" s="133"/>
      <c r="C27" s="12" t="s">
        <v>22</v>
      </c>
      <c r="D27" s="51">
        <f>$Q$5*'PG&amp;E 2022 DR Allocations'!D27</f>
        <v>0</v>
      </c>
      <c r="E27" s="51">
        <f>$Q$5*'PG&amp;E 2022 DR Allocations'!E27</f>
        <v>0</v>
      </c>
      <c r="F27" s="51">
        <f>$Q$5*'PG&amp;E 2022 DR Allocations'!F27</f>
        <v>0</v>
      </c>
      <c r="G27" s="51">
        <f>$Q$5*'PG&amp;E 2022 DR Allocations'!G27</f>
        <v>0</v>
      </c>
      <c r="H27" s="51">
        <f>$Q$5*'PG&amp;E 2022 DR Allocations'!H27</f>
        <v>2.5459002349448334E-4</v>
      </c>
      <c r="I27" s="51">
        <f>$Q$5*'PG&amp;E 2022 DR Allocations'!I27</f>
        <v>2.5459002349448334E-4</v>
      </c>
      <c r="J27" s="51">
        <f>$Q$5*'PG&amp;E 2022 DR Allocations'!J27</f>
        <v>5.0918004698896667E-4</v>
      </c>
      <c r="K27" s="52">
        <f>$Q$5*'PG&amp;E 2022 DR Allocations'!K27</f>
        <v>5.0918004698896667E-4</v>
      </c>
      <c r="L27" s="51">
        <f>$Q$5*'PG&amp;E 2022 DR Allocations'!L27</f>
        <v>5.0918004698896667E-4</v>
      </c>
      <c r="M27" s="51">
        <f>$Q$5*'PG&amp;E 2022 DR Allocations'!M27</f>
        <v>2.5459002349448334E-4</v>
      </c>
      <c r="N27" s="51">
        <f>$Q$5*'PG&amp;E 2022 DR Allocations'!N27</f>
        <v>0</v>
      </c>
      <c r="O27" s="51">
        <f>$Q$5*'PG&amp;E 2022 DR Allocations'!O27</f>
        <v>0</v>
      </c>
    </row>
    <row r="28" spans="1:15">
      <c r="A28" s="169"/>
      <c r="B28" s="133"/>
      <c r="C28" s="12" t="s">
        <v>23</v>
      </c>
      <c r="D28" s="51">
        <f>$Q$5*'PG&amp;E 2022 DR Allocations'!D28</f>
        <v>0</v>
      </c>
      <c r="E28" s="51">
        <f>$Q$5*'PG&amp;E 2022 DR Allocations'!E28</f>
        <v>0</v>
      </c>
      <c r="F28" s="51">
        <f>$Q$5*'PG&amp;E 2022 DR Allocations'!F28</f>
        <v>0</v>
      </c>
      <c r="G28" s="51">
        <f>$Q$5*'PG&amp;E 2022 DR Allocations'!G28</f>
        <v>0</v>
      </c>
      <c r="H28" s="51">
        <f>$Q$5*'PG&amp;E 2022 DR Allocations'!H28</f>
        <v>0.7359805244143699</v>
      </c>
      <c r="I28" s="51">
        <f>$Q$5*'PG&amp;E 2022 DR Allocations'!I28</f>
        <v>0.7359805244143699</v>
      </c>
      <c r="J28" s="51">
        <f>$Q$5*'PG&amp;E 2022 DR Allocations'!J28</f>
        <v>1.4719610488287398</v>
      </c>
      <c r="K28" s="52">
        <f>$Q$5*'PG&amp;E 2022 DR Allocations'!K28</f>
        <v>1.4719610488287398</v>
      </c>
      <c r="L28" s="51">
        <f>$Q$5*'PG&amp;E 2022 DR Allocations'!L28</f>
        <v>1.4719610488287398</v>
      </c>
      <c r="M28" s="51">
        <f>$Q$5*'PG&amp;E 2022 DR Allocations'!M28</f>
        <v>0.7359805244143699</v>
      </c>
      <c r="N28" s="51">
        <f>$Q$5*'PG&amp;E 2022 DR Allocations'!N28</f>
        <v>0</v>
      </c>
      <c r="O28" s="51">
        <f>$Q$5*'PG&amp;E 2022 DR Allocations'!O28</f>
        <v>0</v>
      </c>
    </row>
    <row r="29" spans="1:15">
      <c r="A29" s="169"/>
      <c r="B29" s="133"/>
      <c r="C29" s="12" t="s">
        <v>24</v>
      </c>
      <c r="D29" s="51">
        <f>$Q$5*'PG&amp;E 2022 DR Allocations'!D29</f>
        <v>0</v>
      </c>
      <c r="E29" s="51">
        <f>$Q$5*'PG&amp;E 2022 DR Allocations'!E29</f>
        <v>0</v>
      </c>
      <c r="F29" s="51">
        <f>$Q$5*'PG&amp;E 2022 DR Allocations'!F29</f>
        <v>0</v>
      </c>
      <c r="G29" s="51">
        <f>$Q$5*'PG&amp;E 2022 DR Allocations'!G29</f>
        <v>0</v>
      </c>
      <c r="H29" s="51">
        <f>$Q$5*'PG&amp;E 2022 DR Allocations'!H29</f>
        <v>0.34925277870173838</v>
      </c>
      <c r="I29" s="51">
        <f>$Q$5*'PG&amp;E 2022 DR Allocations'!I29</f>
        <v>0.34925277870173838</v>
      </c>
      <c r="J29" s="51">
        <f>$Q$5*'PG&amp;E 2022 DR Allocations'!J29</f>
        <v>0.69850555740347675</v>
      </c>
      <c r="K29" s="52">
        <f>$Q$5*'PG&amp;E 2022 DR Allocations'!K29</f>
        <v>0.69850555740347675</v>
      </c>
      <c r="L29" s="51">
        <f>$Q$5*'PG&amp;E 2022 DR Allocations'!L29</f>
        <v>0.69850555740347675</v>
      </c>
      <c r="M29" s="51">
        <f>$Q$5*'PG&amp;E 2022 DR Allocations'!M29</f>
        <v>0.34925277870173838</v>
      </c>
      <c r="N29" s="51">
        <f>$Q$5*'PG&amp;E 2022 DR Allocations'!N29</f>
        <v>0</v>
      </c>
      <c r="O29" s="51">
        <f>$Q$5*'PG&amp;E 2022 DR Allocations'!O29</f>
        <v>0</v>
      </c>
    </row>
    <row r="30" spans="1:15">
      <c r="A30" s="169"/>
      <c r="B30" s="133"/>
      <c r="C30" s="12" t="s">
        <v>25</v>
      </c>
      <c r="D30" s="51">
        <f>$Q$5*'PG&amp;E 2022 DR Allocations'!D30</f>
        <v>0</v>
      </c>
      <c r="E30" s="51">
        <f>$Q$5*'PG&amp;E 2022 DR Allocations'!E30</f>
        <v>0</v>
      </c>
      <c r="F30" s="51">
        <f>$Q$5*'PG&amp;E 2022 DR Allocations'!F30</f>
        <v>0</v>
      </c>
      <c r="G30" s="51">
        <f>$Q$5*'PG&amp;E 2022 DR Allocations'!G30</f>
        <v>0</v>
      </c>
      <c r="H30" s="51">
        <f>$Q$5*'PG&amp;E 2022 DR Allocations'!H30</f>
        <v>1.9983608170035394</v>
      </c>
      <c r="I30" s="51">
        <f>$Q$5*'PG&amp;E 2022 DR Allocations'!I30</f>
        <v>1.9983608170035394</v>
      </c>
      <c r="J30" s="51">
        <f>$Q$5*'PG&amp;E 2022 DR Allocations'!J30</f>
        <v>3.9967216340070788</v>
      </c>
      <c r="K30" s="52">
        <f>$Q$5*'PG&amp;E 2022 DR Allocations'!K30</f>
        <v>3.9967216340070788</v>
      </c>
      <c r="L30" s="51">
        <f>$Q$5*'PG&amp;E 2022 DR Allocations'!L30</f>
        <v>3.9967216340070788</v>
      </c>
      <c r="M30" s="51">
        <f>$Q$5*'PG&amp;E 2022 DR Allocations'!M30</f>
        <v>1.9983608170035394</v>
      </c>
      <c r="N30" s="51">
        <f>$Q$5*'PG&amp;E 2022 DR Allocations'!N30</f>
        <v>0</v>
      </c>
      <c r="O30" s="51">
        <f>$Q$5*'PG&amp;E 2022 DR Allocations'!O30</f>
        <v>0</v>
      </c>
    </row>
    <row r="31" spans="1:15">
      <c r="A31" s="169"/>
      <c r="B31" s="133"/>
      <c r="C31" s="12" t="s">
        <v>26</v>
      </c>
      <c r="D31" s="51">
        <f>$Q$5*'PG&amp;E 2022 DR Allocations'!D31</f>
        <v>0</v>
      </c>
      <c r="E31" s="51">
        <f>$Q$5*'PG&amp;E 2022 DR Allocations'!E31</f>
        <v>0</v>
      </c>
      <c r="F31" s="51">
        <f>$Q$5*'PG&amp;E 2022 DR Allocations'!F31</f>
        <v>0</v>
      </c>
      <c r="G31" s="51">
        <f>$Q$5*'PG&amp;E 2022 DR Allocations'!G31</f>
        <v>0</v>
      </c>
      <c r="H31" s="51">
        <f>$Q$5*'PG&amp;E 2022 DR Allocations'!H31</f>
        <v>0.97942138711040538</v>
      </c>
      <c r="I31" s="51">
        <f>$Q$5*'PG&amp;E 2022 DR Allocations'!I31</f>
        <v>0.97942138711040538</v>
      </c>
      <c r="J31" s="51">
        <f>$Q$5*'PG&amp;E 2022 DR Allocations'!J31</f>
        <v>1.9588427742208108</v>
      </c>
      <c r="K31" s="52">
        <f>$Q$5*'PG&amp;E 2022 DR Allocations'!K31</f>
        <v>1.9588427742208108</v>
      </c>
      <c r="L31" s="51">
        <f>$Q$5*'PG&amp;E 2022 DR Allocations'!L31</f>
        <v>1.9588427742208108</v>
      </c>
      <c r="M31" s="51">
        <f>$Q$5*'PG&amp;E 2022 DR Allocations'!M31</f>
        <v>0.97942138711040538</v>
      </c>
      <c r="N31" s="51">
        <f>$Q$5*'PG&amp;E 2022 DR Allocations'!N31</f>
        <v>0</v>
      </c>
      <c r="O31" s="51">
        <f>$Q$5*'PG&amp;E 2022 DR Allocations'!O31</f>
        <v>0</v>
      </c>
    </row>
    <row r="32" spans="1:15">
      <c r="A32" s="169"/>
      <c r="B32" s="133"/>
      <c r="C32" s="12" t="s">
        <v>27</v>
      </c>
      <c r="D32" s="51">
        <f>$Q$5*'PG&amp;E 2022 DR Allocations'!D32</f>
        <v>0</v>
      </c>
      <c r="E32" s="51">
        <f>$Q$5*'PG&amp;E 2022 DR Allocations'!E32</f>
        <v>0</v>
      </c>
      <c r="F32" s="51">
        <f>$Q$5*'PG&amp;E 2022 DR Allocations'!F32</f>
        <v>0</v>
      </c>
      <c r="G32" s="51">
        <f>$Q$5*'PG&amp;E 2022 DR Allocations'!G32</f>
        <v>0</v>
      </c>
      <c r="H32" s="51">
        <f>$Q$5*'PG&amp;E 2022 DR Allocations'!H32</f>
        <v>2.2514064336152209</v>
      </c>
      <c r="I32" s="51">
        <f>$Q$5*'PG&amp;E 2022 DR Allocations'!I32</f>
        <v>2.2514064336152209</v>
      </c>
      <c r="J32" s="51">
        <f>$Q$5*'PG&amp;E 2022 DR Allocations'!J32</f>
        <v>4.5028128672304417</v>
      </c>
      <c r="K32" s="52">
        <f>$Q$5*'PG&amp;E 2022 DR Allocations'!K32</f>
        <v>4.5028128672304417</v>
      </c>
      <c r="L32" s="51">
        <f>$Q$5*'PG&amp;E 2022 DR Allocations'!L32</f>
        <v>4.5028128672304417</v>
      </c>
      <c r="M32" s="51">
        <f>$Q$5*'PG&amp;E 2022 DR Allocations'!M32</f>
        <v>2.2514064336152209</v>
      </c>
      <c r="N32" s="51">
        <f>$Q$5*'PG&amp;E 2022 DR Allocations'!N32</f>
        <v>0</v>
      </c>
      <c r="O32" s="51">
        <f>$Q$5*'PG&amp;E 2022 DR Allocations'!O32</f>
        <v>0</v>
      </c>
    </row>
    <row r="33" spans="1:15">
      <c r="A33" s="170"/>
      <c r="B33" s="134"/>
      <c r="C33" s="12" t="s">
        <v>19</v>
      </c>
      <c r="D33" s="73">
        <v>0</v>
      </c>
      <c r="E33" s="73">
        <v>0</v>
      </c>
      <c r="F33" s="73">
        <v>0</v>
      </c>
      <c r="G33" s="73">
        <v>0</v>
      </c>
      <c r="H33" s="73">
        <f>SUM(H25:H32)</f>
        <v>12.067001833341505</v>
      </c>
      <c r="I33" s="73">
        <f t="shared" ref="I33:M33" si="1">SUM(I25:I32)</f>
        <v>12.067001833341505</v>
      </c>
      <c r="J33" s="73">
        <f t="shared" si="1"/>
        <v>24.134003666683011</v>
      </c>
      <c r="K33" s="89">
        <f t="shared" si="1"/>
        <v>24.134003666683011</v>
      </c>
      <c r="L33" s="73">
        <f t="shared" si="1"/>
        <v>24.134003666683011</v>
      </c>
      <c r="M33" s="73">
        <f t="shared" si="1"/>
        <v>12.067001833341505</v>
      </c>
      <c r="N33" s="73">
        <v>0</v>
      </c>
      <c r="O33" s="73">
        <v>0</v>
      </c>
    </row>
    <row r="34" spans="1:15">
      <c r="A34" s="111" t="s">
        <v>8</v>
      </c>
      <c r="B34" s="111" t="s">
        <v>36</v>
      </c>
      <c r="C34" s="25" t="s">
        <v>20</v>
      </c>
      <c r="D34" s="80">
        <f>$Q$5*'PG&amp;E 2022 DR Allocations'!D34</f>
        <v>0</v>
      </c>
      <c r="E34" s="80">
        <f>$Q$5*'PG&amp;E 2022 DR Allocations'!E34</f>
        <v>0</v>
      </c>
      <c r="F34" s="80">
        <f>$Q$5*'PG&amp;E 2022 DR Allocations'!F34</f>
        <v>0</v>
      </c>
      <c r="G34" s="80">
        <f>$Q$5*'PG&amp;E 2022 DR Allocations'!G34</f>
        <v>0</v>
      </c>
      <c r="H34" s="80">
        <f>$Q$5*'PG&amp;E 2022 DR Allocations'!H34</f>
        <v>7.951229326</v>
      </c>
      <c r="I34" s="80">
        <f>$Q$5*'PG&amp;E 2022 DR Allocations'!I34</f>
        <v>12.97974788</v>
      </c>
      <c r="J34" s="80">
        <f>$Q$5*'PG&amp;E 2022 DR Allocations'!J34</f>
        <v>13.553742160000001</v>
      </c>
      <c r="K34" s="52">
        <f>$Q$5*'PG&amp;E 2022 DR Allocations'!K34</f>
        <v>13.33879598</v>
      </c>
      <c r="L34" s="80">
        <f>$Q$5*'PG&amp;E 2022 DR Allocations'!L34</f>
        <v>12.50144491</v>
      </c>
      <c r="M34" s="80">
        <f>$Q$5*'PG&amp;E 2022 DR Allocations'!M34</f>
        <v>5.8911653469999994</v>
      </c>
      <c r="N34" s="80">
        <f>$Q$5*'PG&amp;E 2022 DR Allocations'!N34</f>
        <v>0</v>
      </c>
      <c r="O34" s="80">
        <f>$Q$5*'PG&amp;E 2022 DR Allocations'!O34</f>
        <v>0</v>
      </c>
    </row>
    <row r="35" spans="1:15">
      <c r="A35" s="112"/>
      <c r="B35" s="112"/>
      <c r="C35" s="25" t="s">
        <v>21</v>
      </c>
      <c r="D35" s="80">
        <f>$Q$5*'PG&amp;E 2022 DR Allocations'!D35</f>
        <v>0</v>
      </c>
      <c r="E35" s="80">
        <f>$Q$5*'PG&amp;E 2022 DR Allocations'!E35</f>
        <v>0</v>
      </c>
      <c r="F35" s="80">
        <f>$Q$5*'PG&amp;E 2022 DR Allocations'!F35</f>
        <v>0</v>
      </c>
      <c r="G35" s="80">
        <f>$Q$5*'PG&amp;E 2022 DR Allocations'!G35</f>
        <v>0</v>
      </c>
      <c r="H35" s="80">
        <f>$Q$5*'PG&amp;E 2022 DR Allocations'!H35</f>
        <v>5.1394636490000005</v>
      </c>
      <c r="I35" s="80">
        <f>$Q$5*'PG&amp;E 2022 DR Allocations'!I35</f>
        <v>6.8412002569999997</v>
      </c>
      <c r="J35" s="80">
        <f>$Q$5*'PG&amp;E 2022 DR Allocations'!J35</f>
        <v>7.0557767480000004</v>
      </c>
      <c r="K35" s="52">
        <f>$Q$5*'PG&amp;E 2022 DR Allocations'!K35</f>
        <v>6.3877575009999994</v>
      </c>
      <c r="L35" s="80">
        <f>$Q$5*'PG&amp;E 2022 DR Allocations'!L35</f>
        <v>5.8409249409999999</v>
      </c>
      <c r="M35" s="80">
        <f>$Q$5*'PG&amp;E 2022 DR Allocations'!M35</f>
        <v>3.2169919919999996</v>
      </c>
      <c r="N35" s="80">
        <f>$Q$5*'PG&amp;E 2022 DR Allocations'!N35</f>
        <v>0</v>
      </c>
      <c r="O35" s="80">
        <f>$Q$5*'PG&amp;E 2022 DR Allocations'!O35</f>
        <v>0</v>
      </c>
    </row>
    <row r="36" spans="1:15">
      <c r="A36" s="112"/>
      <c r="B36" s="112"/>
      <c r="C36" s="25" t="s">
        <v>22</v>
      </c>
      <c r="D36" s="80">
        <f>$Q$5*'PG&amp;E 2022 DR Allocations'!D36</f>
        <v>0</v>
      </c>
      <c r="E36" s="80">
        <f>$Q$5*'PG&amp;E 2022 DR Allocations'!E36</f>
        <v>0</v>
      </c>
      <c r="F36" s="80">
        <f>$Q$5*'PG&amp;E 2022 DR Allocations'!F36</f>
        <v>0</v>
      </c>
      <c r="G36" s="80">
        <f>$Q$5*'PG&amp;E 2022 DR Allocations'!G36</f>
        <v>0</v>
      </c>
      <c r="H36" s="80">
        <f>$Q$5*'PG&amp;E 2022 DR Allocations'!H36</f>
        <v>6.6642749999999999E-4</v>
      </c>
      <c r="I36" s="80">
        <f>$Q$5*'PG&amp;E 2022 DR Allocations'!I36</f>
        <v>1.0351291999999999E-3</v>
      </c>
      <c r="J36" s="80">
        <f>$Q$5*'PG&amp;E 2022 DR Allocations'!J36</f>
        <v>1.1452680000000001E-3</v>
      </c>
      <c r="K36" s="52">
        <f>$Q$5*'PG&amp;E 2022 DR Allocations'!K36</f>
        <v>1.1221212999999999E-3</v>
      </c>
      <c r="L36" s="80">
        <f>$Q$5*'PG&amp;E 2022 DR Allocations'!L36</f>
        <v>8.6498450000000002E-4</v>
      </c>
      <c r="M36" s="80">
        <f>$Q$5*'PG&amp;E 2022 DR Allocations'!M36</f>
        <v>2.8170959999999998E-4</v>
      </c>
      <c r="N36" s="80">
        <f>$Q$5*'PG&amp;E 2022 DR Allocations'!N36</f>
        <v>0</v>
      </c>
      <c r="O36" s="80">
        <f>$Q$5*'PG&amp;E 2022 DR Allocations'!O36</f>
        <v>0</v>
      </c>
    </row>
    <row r="37" spans="1:15">
      <c r="A37" s="112"/>
      <c r="B37" s="112"/>
      <c r="C37" s="25" t="s">
        <v>23</v>
      </c>
      <c r="D37" s="80">
        <f>$Q$5*'PG&amp;E 2022 DR Allocations'!D37</f>
        <v>0</v>
      </c>
      <c r="E37" s="80">
        <f>$Q$5*'PG&amp;E 2022 DR Allocations'!E37</f>
        <v>0</v>
      </c>
      <c r="F37" s="80">
        <f>$Q$5*'PG&amp;E 2022 DR Allocations'!F37</f>
        <v>0</v>
      </c>
      <c r="G37" s="80">
        <f>$Q$5*'PG&amp;E 2022 DR Allocations'!G37</f>
        <v>0</v>
      </c>
      <c r="H37" s="80">
        <f>$Q$5*'PG&amp;E 2022 DR Allocations'!H37</f>
        <v>2.1212678029999998</v>
      </c>
      <c r="I37" s="80">
        <f>$Q$5*'PG&amp;E 2022 DR Allocations'!I37</f>
        <v>2.686445494</v>
      </c>
      <c r="J37" s="80">
        <f>$Q$5*'PG&amp;E 2022 DR Allocations'!J37</f>
        <v>2.6753657939999997</v>
      </c>
      <c r="K37" s="52">
        <f>$Q$5*'PG&amp;E 2022 DR Allocations'!K37</f>
        <v>2.5133772890000001</v>
      </c>
      <c r="L37" s="80">
        <f>$Q$5*'PG&amp;E 2022 DR Allocations'!L37</f>
        <v>2.328144451</v>
      </c>
      <c r="M37" s="80">
        <f>$Q$5*'PG&amp;E 2022 DR Allocations'!M37</f>
        <v>1.590735566</v>
      </c>
      <c r="N37" s="80">
        <f>$Q$5*'PG&amp;E 2022 DR Allocations'!N37</f>
        <v>0</v>
      </c>
      <c r="O37" s="80">
        <f>$Q$5*'PG&amp;E 2022 DR Allocations'!O37</f>
        <v>0</v>
      </c>
    </row>
    <row r="38" spans="1:15">
      <c r="A38" s="112"/>
      <c r="B38" s="112"/>
      <c r="C38" s="25" t="s">
        <v>24</v>
      </c>
      <c r="D38" s="80">
        <f>$Q$5*'PG&amp;E 2022 DR Allocations'!D38</f>
        <v>0</v>
      </c>
      <c r="E38" s="80">
        <f>$Q$5*'PG&amp;E 2022 DR Allocations'!E38</f>
        <v>0</v>
      </c>
      <c r="F38" s="80">
        <f>$Q$5*'PG&amp;E 2022 DR Allocations'!F38</f>
        <v>0</v>
      </c>
      <c r="G38" s="80">
        <f>$Q$5*'PG&amp;E 2022 DR Allocations'!G38</f>
        <v>0</v>
      </c>
      <c r="H38" s="80">
        <f>$Q$5*'PG&amp;E 2022 DR Allocations'!H38</f>
        <v>0.64239793439999993</v>
      </c>
      <c r="I38" s="80">
        <f>$Q$5*'PG&amp;E 2022 DR Allocations'!I38</f>
        <v>1.3817658420000001</v>
      </c>
      <c r="J38" s="80">
        <f>$Q$5*'PG&amp;E 2022 DR Allocations'!J38</f>
        <v>1.379057349</v>
      </c>
      <c r="K38" s="52">
        <f>$Q$5*'PG&amp;E 2022 DR Allocations'!K38</f>
        <v>1.2106810129999999</v>
      </c>
      <c r="L38" s="80">
        <f>$Q$5*'PG&amp;E 2022 DR Allocations'!L38</f>
        <v>1.0059780704999999</v>
      </c>
      <c r="M38" s="80">
        <f>$Q$5*'PG&amp;E 2022 DR Allocations'!M38</f>
        <v>0.48941514120000001</v>
      </c>
      <c r="N38" s="80">
        <f>$Q$5*'PG&amp;E 2022 DR Allocations'!N38</f>
        <v>0</v>
      </c>
      <c r="O38" s="80">
        <f>$Q$5*'PG&amp;E 2022 DR Allocations'!O38</f>
        <v>0</v>
      </c>
    </row>
    <row r="39" spans="1:15">
      <c r="A39" s="112"/>
      <c r="B39" s="112"/>
      <c r="C39" s="25" t="s">
        <v>25</v>
      </c>
      <c r="D39" s="80">
        <f>$Q$5*'PG&amp;E 2022 DR Allocations'!D39</f>
        <v>0</v>
      </c>
      <c r="E39" s="80">
        <f>$Q$5*'PG&amp;E 2022 DR Allocations'!E39</f>
        <v>0</v>
      </c>
      <c r="F39" s="80">
        <f>$Q$5*'PG&amp;E 2022 DR Allocations'!F39</f>
        <v>0</v>
      </c>
      <c r="G39" s="80">
        <f>$Q$5*'PG&amp;E 2022 DR Allocations'!G39</f>
        <v>0</v>
      </c>
      <c r="H39" s="80">
        <f>$Q$5*'PG&amp;E 2022 DR Allocations'!H39</f>
        <v>3.5084703769999996</v>
      </c>
      <c r="I39" s="80">
        <f>$Q$5*'PG&amp;E 2022 DR Allocations'!I39</f>
        <v>7.3131121049999992</v>
      </c>
      <c r="J39" s="80">
        <f>$Q$5*'PG&amp;E 2022 DR Allocations'!J39</f>
        <v>7.1335156529999999</v>
      </c>
      <c r="K39" s="52">
        <f>$Q$5*'PG&amp;E 2022 DR Allocations'!K39</f>
        <v>6.8712843850000001</v>
      </c>
      <c r="L39" s="80">
        <f>$Q$5*'PG&amp;E 2022 DR Allocations'!L39</f>
        <v>5.4203318499999993</v>
      </c>
      <c r="M39" s="80">
        <f>$Q$5*'PG&amp;E 2022 DR Allocations'!M39</f>
        <v>1.3371135540000001</v>
      </c>
      <c r="N39" s="80">
        <f>$Q$5*'PG&amp;E 2022 DR Allocations'!N39</f>
        <v>0</v>
      </c>
      <c r="O39" s="80">
        <f>$Q$5*'PG&amp;E 2022 DR Allocations'!O39</f>
        <v>0</v>
      </c>
    </row>
    <row r="40" spans="1:15">
      <c r="A40" s="112"/>
      <c r="B40" s="112"/>
      <c r="C40" s="25" t="s">
        <v>26</v>
      </c>
      <c r="D40" s="80">
        <f>$Q$5*'PG&amp;E 2022 DR Allocations'!D40</f>
        <v>0</v>
      </c>
      <c r="E40" s="80">
        <f>$Q$5*'PG&amp;E 2022 DR Allocations'!E40</f>
        <v>0</v>
      </c>
      <c r="F40" s="80">
        <f>$Q$5*'PG&amp;E 2022 DR Allocations'!F40</f>
        <v>0</v>
      </c>
      <c r="G40" s="80">
        <f>$Q$5*'PG&amp;E 2022 DR Allocations'!G40</f>
        <v>0</v>
      </c>
      <c r="H40" s="80">
        <f>$Q$5*'PG&amp;E 2022 DR Allocations'!H40</f>
        <v>1.859363441</v>
      </c>
      <c r="I40" s="80">
        <f>$Q$5*'PG&amp;E 2022 DR Allocations'!I40</f>
        <v>3.566817613</v>
      </c>
      <c r="J40" s="80">
        <f>$Q$5*'PG&amp;E 2022 DR Allocations'!J40</f>
        <v>3.6949318550000001</v>
      </c>
      <c r="K40" s="52">
        <f>$Q$5*'PG&amp;E 2022 DR Allocations'!K40</f>
        <v>3.3039204660000001</v>
      </c>
      <c r="L40" s="80">
        <f>$Q$5*'PG&amp;E 2022 DR Allocations'!L40</f>
        <v>2.5868137600000001</v>
      </c>
      <c r="M40" s="80">
        <f>$Q$5*'PG&amp;E 2022 DR Allocations'!M40</f>
        <v>0.68161732990000001</v>
      </c>
      <c r="N40" s="80">
        <f>$Q$5*'PG&amp;E 2022 DR Allocations'!N40</f>
        <v>0</v>
      </c>
      <c r="O40" s="80">
        <f>$Q$5*'PG&amp;E 2022 DR Allocations'!O40</f>
        <v>0</v>
      </c>
    </row>
    <row r="41" spans="1:15">
      <c r="A41" s="112"/>
      <c r="B41" s="112"/>
      <c r="C41" s="25" t="s">
        <v>27</v>
      </c>
      <c r="D41" s="80">
        <f>$Q$5*'PG&amp;E 2022 DR Allocations'!D41</f>
        <v>0</v>
      </c>
      <c r="E41" s="80">
        <f>$Q$5*'PG&amp;E 2022 DR Allocations'!E41</f>
        <v>0</v>
      </c>
      <c r="F41" s="80">
        <f>$Q$5*'PG&amp;E 2022 DR Allocations'!F41</f>
        <v>0</v>
      </c>
      <c r="G41" s="80">
        <f>$Q$5*'PG&amp;E 2022 DR Allocations'!G41</f>
        <v>0</v>
      </c>
      <c r="H41" s="80">
        <f>$Q$5*'PG&amp;E 2022 DR Allocations'!H41</f>
        <v>5.4649962050000003</v>
      </c>
      <c r="I41" s="80">
        <f>$Q$5*'PG&amp;E 2022 DR Allocations'!I41</f>
        <v>7.8924443869999994</v>
      </c>
      <c r="J41" s="80">
        <f>$Q$5*'PG&amp;E 2022 DR Allocations'!J41</f>
        <v>8.2215103799999998</v>
      </c>
      <c r="K41" s="52">
        <f>$Q$5*'PG&amp;E 2022 DR Allocations'!K41</f>
        <v>7.5334204209999998</v>
      </c>
      <c r="L41" s="80">
        <f>$Q$5*'PG&amp;E 2022 DR Allocations'!L41</f>
        <v>6.6069194519999996</v>
      </c>
      <c r="M41" s="80">
        <f>$Q$5*'PG&amp;E 2022 DR Allocations'!M41</f>
        <v>3.004017121</v>
      </c>
      <c r="N41" s="80">
        <f>$Q$5*'PG&amp;E 2022 DR Allocations'!N41</f>
        <v>0</v>
      </c>
      <c r="O41" s="80">
        <f>$Q$5*'PG&amp;E 2022 DR Allocations'!O41</f>
        <v>0</v>
      </c>
    </row>
    <row r="42" spans="1:15">
      <c r="A42" s="113"/>
      <c r="B42" s="113"/>
      <c r="C42" s="25" t="s">
        <v>19</v>
      </c>
      <c r="D42" s="67">
        <v>0</v>
      </c>
      <c r="E42" s="67">
        <v>0</v>
      </c>
      <c r="F42" s="67">
        <v>0</v>
      </c>
      <c r="G42" s="67">
        <v>0</v>
      </c>
      <c r="H42" s="67">
        <f>SUM(H34:H41)</f>
        <v>26.6878551629</v>
      </c>
      <c r="I42" s="67">
        <f t="shared" ref="I42:M42" si="2">SUM(I34:I41)</f>
        <v>42.662568707199995</v>
      </c>
      <c r="J42" s="67">
        <f t="shared" si="2"/>
        <v>43.715045207000003</v>
      </c>
      <c r="K42" s="70">
        <f t="shared" si="2"/>
        <v>41.160359176299998</v>
      </c>
      <c r="L42" s="67">
        <f t="shared" si="2"/>
        <v>36.291422419</v>
      </c>
      <c r="M42" s="67">
        <f t="shared" si="2"/>
        <v>16.211337760699998</v>
      </c>
      <c r="N42" s="67">
        <v>0</v>
      </c>
      <c r="O42" s="67">
        <v>0</v>
      </c>
    </row>
    <row r="43" spans="1:15">
      <c r="A43" s="213" t="s">
        <v>13</v>
      </c>
      <c r="B43" s="214"/>
      <c r="C43" s="26" t="s">
        <v>20</v>
      </c>
      <c r="D43" s="231">
        <f>SUM(D7,D16,D25,D34)</f>
        <v>10.244144120216369</v>
      </c>
      <c r="E43" s="231">
        <f t="shared" ref="E43:O43" si="3">SUM(E7,E16,E25,E34)</f>
        <v>9.4232300000000002</v>
      </c>
      <c r="F43" s="231">
        <f t="shared" si="3"/>
        <v>10.15822</v>
      </c>
      <c r="G43" s="231">
        <f t="shared" si="3"/>
        <v>10.926120000000001</v>
      </c>
      <c r="H43" s="231">
        <f t="shared" si="3"/>
        <v>36.323515524838982</v>
      </c>
      <c r="I43" s="231">
        <f t="shared" si="3"/>
        <v>45.92307949883898</v>
      </c>
      <c r="J43" s="231">
        <f t="shared" si="3"/>
        <v>56.454569477677971</v>
      </c>
      <c r="K43" s="232">
        <f t="shared" si="3"/>
        <v>57.363850837677973</v>
      </c>
      <c r="L43" s="231">
        <f t="shared" si="3"/>
        <v>52.879578117677966</v>
      </c>
      <c r="M43" s="231">
        <f t="shared" si="3"/>
        <v>40.060087305838984</v>
      </c>
      <c r="N43" s="231">
        <f t="shared" si="3"/>
        <v>10.15822</v>
      </c>
      <c r="O43" s="231">
        <f t="shared" si="3"/>
        <v>9.8949400000000001</v>
      </c>
    </row>
    <row r="44" spans="1:15">
      <c r="A44" s="215"/>
      <c r="B44" s="216"/>
      <c r="C44" s="27" t="s">
        <v>21</v>
      </c>
      <c r="D44" s="231">
        <f>SUM(D8,D17,D26,D35)</f>
        <v>12.20529881477356</v>
      </c>
      <c r="E44" s="231">
        <f t="shared" ref="E44:O44" si="4">SUM(E8,E17,E26,E35)</f>
        <v>9.8071799999999989</v>
      </c>
      <c r="F44" s="231">
        <f t="shared" si="4"/>
        <v>10.564110000000001</v>
      </c>
      <c r="G44" s="231">
        <f t="shared" si="4"/>
        <v>11.36492</v>
      </c>
      <c r="H44" s="231">
        <f t="shared" si="4"/>
        <v>23.397824435633748</v>
      </c>
      <c r="I44" s="231">
        <f t="shared" si="4"/>
        <v>26.823006184633748</v>
      </c>
      <c r="J44" s="231">
        <f t="shared" si="4"/>
        <v>30.912457927267496</v>
      </c>
      <c r="K44" s="232">
        <f t="shared" si="4"/>
        <v>30.551927780267498</v>
      </c>
      <c r="L44" s="231">
        <f t="shared" si="4"/>
        <v>28.808375726267499</v>
      </c>
      <c r="M44" s="231">
        <f t="shared" si="4"/>
        <v>23.166382666633748</v>
      </c>
      <c r="N44" s="231">
        <f t="shared" si="4"/>
        <v>10.564110000000001</v>
      </c>
      <c r="O44" s="231">
        <f t="shared" si="4"/>
        <v>10.289860000000001</v>
      </c>
    </row>
    <row r="45" spans="1:15">
      <c r="A45" s="215"/>
      <c r="B45" s="216"/>
      <c r="C45" s="219" t="s">
        <v>22</v>
      </c>
      <c r="D45" s="220" t="s">
        <v>42</v>
      </c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2"/>
    </row>
    <row r="46" spans="1:15">
      <c r="A46" s="215"/>
      <c r="B46" s="216"/>
      <c r="C46" s="219" t="s">
        <v>23</v>
      </c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5"/>
    </row>
    <row r="47" spans="1:15">
      <c r="A47" s="215"/>
      <c r="B47" s="216"/>
      <c r="C47" s="219" t="s">
        <v>24</v>
      </c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5"/>
    </row>
    <row r="48" spans="1:15">
      <c r="A48" s="215"/>
      <c r="B48" s="216"/>
      <c r="C48" s="219" t="s">
        <v>25</v>
      </c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5"/>
    </row>
    <row r="49" spans="1:15">
      <c r="A49" s="215"/>
      <c r="B49" s="216"/>
      <c r="C49" s="219" t="s">
        <v>26</v>
      </c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8"/>
    </row>
    <row r="50" spans="1:15">
      <c r="A50" s="215"/>
      <c r="B50" s="216"/>
      <c r="C50" s="27" t="s">
        <v>27</v>
      </c>
      <c r="D50" s="231">
        <f>SUM(D14,D32,D41)</f>
        <v>135.04278231811523</v>
      </c>
      <c r="E50" s="231">
        <f t="shared" ref="E50:O50" si="5">SUM(E14,E32,E41)</f>
        <v>130.72949</v>
      </c>
      <c r="F50" s="231">
        <f t="shared" si="5"/>
        <v>140.93159</v>
      </c>
      <c r="G50" s="231">
        <f t="shared" si="5"/>
        <v>151.64928</v>
      </c>
      <c r="H50" s="231">
        <f t="shared" si="5"/>
        <v>167.7906426386152</v>
      </c>
      <c r="I50" s="231">
        <f t="shared" si="5"/>
        <v>173.72849082061524</v>
      </c>
      <c r="J50" s="231">
        <f t="shared" si="5"/>
        <v>175.13517324723045</v>
      </c>
      <c r="K50" s="232">
        <f t="shared" si="5"/>
        <v>172.9661332882304</v>
      </c>
      <c r="L50" s="231">
        <f t="shared" si="5"/>
        <v>172.77462231923045</v>
      </c>
      <c r="M50" s="231">
        <f t="shared" si="5"/>
        <v>160.1189135546152</v>
      </c>
      <c r="N50" s="231">
        <f t="shared" si="5"/>
        <v>140.88771</v>
      </c>
      <c r="O50" s="231">
        <f t="shared" si="5"/>
        <v>137.31148999999999</v>
      </c>
    </row>
    <row r="51" spans="1:15">
      <c r="A51" s="217"/>
      <c r="B51" s="218"/>
      <c r="C51" s="27" t="s">
        <v>19</v>
      </c>
      <c r="D51" s="74">
        <f>SUM(D15,D24,D33,D42)</f>
        <v>214.60611</v>
      </c>
      <c r="E51" s="74">
        <f t="shared" ref="E51:O51" si="6">SUM(E15,E24,E33,E42)</f>
        <v>204.26139999999998</v>
      </c>
      <c r="F51" s="74">
        <f t="shared" si="6"/>
        <v>220.20080999999999</v>
      </c>
      <c r="G51" s="74">
        <f t="shared" si="6"/>
        <v>236.94103000000001</v>
      </c>
      <c r="H51" s="74">
        <f t="shared" si="6"/>
        <v>311.91882853204152</v>
      </c>
      <c r="I51" s="74">
        <f t="shared" si="6"/>
        <v>341.03560383154149</v>
      </c>
      <c r="J51" s="74">
        <f t="shared" si="6"/>
        <v>363.30405667968301</v>
      </c>
      <c r="K51" s="75">
        <f t="shared" si="6"/>
        <v>360.628700648983</v>
      </c>
      <c r="L51" s="74">
        <f t="shared" si="6"/>
        <v>350.31864608568299</v>
      </c>
      <c r="M51" s="74">
        <f t="shared" si="6"/>
        <v>304.25062520604155</v>
      </c>
      <c r="N51" s="74">
        <f t="shared" si="6"/>
        <v>220.14596</v>
      </c>
      <c r="O51" s="74">
        <f t="shared" si="6"/>
        <v>214.54029</v>
      </c>
    </row>
    <row r="52" spans="1:15">
      <c r="A52" s="17"/>
      <c r="B52" s="17"/>
      <c r="C52" s="1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ht="30">
      <c r="A53" s="18" t="s">
        <v>1</v>
      </c>
      <c r="B53" s="21"/>
      <c r="C53" s="21"/>
      <c r="D53" s="3">
        <v>44562</v>
      </c>
      <c r="E53" s="3">
        <v>44593</v>
      </c>
      <c r="F53" s="3">
        <v>44621</v>
      </c>
      <c r="G53" s="3">
        <v>44652</v>
      </c>
      <c r="H53" s="3">
        <v>44682</v>
      </c>
      <c r="I53" s="3">
        <v>44713</v>
      </c>
      <c r="J53" s="4">
        <v>44743</v>
      </c>
      <c r="K53" s="5">
        <v>44774</v>
      </c>
      <c r="L53" s="3">
        <v>44805</v>
      </c>
      <c r="M53" s="3">
        <v>44835</v>
      </c>
      <c r="N53" s="3">
        <v>44866</v>
      </c>
      <c r="O53" s="3">
        <v>44896</v>
      </c>
    </row>
    <row r="54" spans="1:15">
      <c r="A54" s="171" t="s">
        <v>2</v>
      </c>
      <c r="B54" s="123" t="s">
        <v>37</v>
      </c>
      <c r="C54" s="12" t="s">
        <v>20</v>
      </c>
      <c r="D54" s="51">
        <f>$Q$5*'PG&amp;E 2022 DR Allocations'!D54</f>
        <v>0.24263445999999997</v>
      </c>
      <c r="E54" s="51">
        <f>$Q$5*'PG&amp;E 2022 DR Allocations'!E54</f>
        <v>0.24263445999999997</v>
      </c>
      <c r="F54" s="51">
        <f>$Q$5*'PG&amp;E 2022 DR Allocations'!F54</f>
        <v>0.24263445999999997</v>
      </c>
      <c r="G54" s="51">
        <f>$Q$5*'PG&amp;E 2022 DR Allocations'!G54</f>
        <v>0.36115434000000002</v>
      </c>
      <c r="H54" s="51">
        <f>$Q$5*'PG&amp;E 2022 DR Allocations'!H54</f>
        <v>0.52958333199999996</v>
      </c>
      <c r="I54" s="51">
        <f>$Q$5*'PG&amp;E 2022 DR Allocations'!I54</f>
        <v>0.69593241199999989</v>
      </c>
      <c r="J54" s="51">
        <f>$Q$5*'PG&amp;E 2022 DR Allocations'!J54</f>
        <v>0.79611483999999999</v>
      </c>
      <c r="K54" s="52">
        <f>$Q$5*'PG&amp;E 2022 DR Allocations'!K54</f>
        <v>0.73427914399999994</v>
      </c>
      <c r="L54" s="51">
        <f>$Q$5*'PG&amp;E 2022 DR Allocations'!L54</f>
        <v>0.73544196399999995</v>
      </c>
      <c r="M54" s="51">
        <f>$Q$5*'PG&amp;E 2022 DR Allocations'!M54</f>
        <v>0.44196813600000001</v>
      </c>
      <c r="N54" s="51">
        <f>$Q$5*'PG&amp;E 2022 DR Allocations'!N54</f>
        <v>0.24263445999999997</v>
      </c>
      <c r="O54" s="51">
        <f>$Q$5*'PG&amp;E 2022 DR Allocations'!O54</f>
        <v>0.24263445999999997</v>
      </c>
    </row>
    <row r="55" spans="1:15">
      <c r="A55" s="172"/>
      <c r="B55" s="124"/>
      <c r="C55" s="12" t="s">
        <v>21</v>
      </c>
      <c r="D55" s="51">
        <f>$Q$5*'PG&amp;E 2022 DR Allocations'!D55</f>
        <v>0.27475462</v>
      </c>
      <c r="E55" s="51">
        <f>$Q$5*'PG&amp;E 2022 DR Allocations'!E55</f>
        <v>0.27475462</v>
      </c>
      <c r="F55" s="51">
        <f>$Q$5*'PG&amp;E 2022 DR Allocations'!F55</f>
        <v>0.27475462</v>
      </c>
      <c r="G55" s="51">
        <f>$Q$5*'PG&amp;E 2022 DR Allocations'!G55</f>
        <v>1.2218824799999999</v>
      </c>
      <c r="H55" s="51">
        <f>$Q$5*'PG&amp;E 2022 DR Allocations'!H55</f>
        <v>1.4709190320000001</v>
      </c>
      <c r="I55" s="51">
        <f>$Q$5*'PG&amp;E 2022 DR Allocations'!I55</f>
        <v>1.8787309759999999</v>
      </c>
      <c r="J55" s="51">
        <f>$Q$5*'PG&amp;E 2022 DR Allocations'!J55</f>
        <v>1.9588690200000001</v>
      </c>
      <c r="K55" s="52">
        <f>$Q$5*'PG&amp;E 2022 DR Allocations'!K55</f>
        <v>1.867172984</v>
      </c>
      <c r="L55" s="51">
        <f>$Q$5*'PG&amp;E 2022 DR Allocations'!L55</f>
        <v>1.7264015559999999</v>
      </c>
      <c r="M55" s="51">
        <f>$Q$5*'PG&amp;E 2022 DR Allocations'!M55</f>
        <v>1.1557114399999999</v>
      </c>
      <c r="N55" s="51">
        <f>$Q$5*'PG&amp;E 2022 DR Allocations'!N55</f>
        <v>0.27475462</v>
      </c>
      <c r="O55" s="51">
        <f>$Q$5*'PG&amp;E 2022 DR Allocations'!O55</f>
        <v>0.27475462</v>
      </c>
    </row>
    <row r="56" spans="1:15">
      <c r="A56" s="172"/>
      <c r="B56" s="124"/>
      <c r="C56" s="12" t="s">
        <v>22</v>
      </c>
      <c r="D56" s="51">
        <f>$Q$5*'PG&amp;E 2022 DR Allocations'!D56</f>
        <v>8.5565999999999995E-4</v>
      </c>
      <c r="E56" s="51">
        <f>$Q$5*'PG&amp;E 2022 DR Allocations'!E56</f>
        <v>8.5565999999999995E-4</v>
      </c>
      <c r="F56" s="51">
        <f>$Q$5*'PG&amp;E 2022 DR Allocations'!F56</f>
        <v>8.5565999999999995E-4</v>
      </c>
      <c r="G56" s="51">
        <f>$Q$5*'PG&amp;E 2022 DR Allocations'!G56</f>
        <v>2.7425000000000001E-3</v>
      </c>
      <c r="H56" s="51">
        <f>$Q$5*'PG&amp;E 2022 DR Allocations'!H56</f>
        <v>6.6917000000000001E-3</v>
      </c>
      <c r="I56" s="51">
        <f>$Q$5*'PG&amp;E 2022 DR Allocations'!I56</f>
        <v>8.4907799999999999E-3</v>
      </c>
      <c r="J56" s="51">
        <f>$Q$5*'PG&amp;E 2022 DR Allocations'!J56</f>
        <v>8.7321199999999995E-3</v>
      </c>
      <c r="K56" s="52">
        <f>$Q$5*'PG&amp;E 2022 DR Allocations'!K56</f>
        <v>8.4469000000000002E-3</v>
      </c>
      <c r="L56" s="51">
        <f>$Q$5*'PG&amp;E 2022 DR Allocations'!L56</f>
        <v>7.3718400000000002E-3</v>
      </c>
      <c r="M56" s="51">
        <f>$Q$5*'PG&amp;E 2022 DR Allocations'!M56</f>
        <v>4.2124800000000002E-3</v>
      </c>
      <c r="N56" s="51">
        <f>$Q$5*'PG&amp;E 2022 DR Allocations'!N56</f>
        <v>8.5565999999999995E-4</v>
      </c>
      <c r="O56" s="51">
        <f>$Q$5*'PG&amp;E 2022 DR Allocations'!O56</f>
        <v>8.5565999999999995E-4</v>
      </c>
    </row>
    <row r="57" spans="1:15">
      <c r="A57" s="172"/>
      <c r="B57" s="124"/>
      <c r="C57" s="12" t="s">
        <v>23</v>
      </c>
      <c r="D57" s="51">
        <f>$Q$5*'PG&amp;E 2022 DR Allocations'!D57</f>
        <v>0.12828318</v>
      </c>
      <c r="E57" s="51">
        <f>$Q$5*'PG&amp;E 2022 DR Allocations'!E57</f>
        <v>0.12828318</v>
      </c>
      <c r="F57" s="51">
        <f>$Q$5*'PG&amp;E 2022 DR Allocations'!F57</f>
        <v>0.12828318</v>
      </c>
      <c r="G57" s="51">
        <f>$Q$5*'PG&amp;E 2022 DR Allocations'!G57</f>
        <v>0.53641106000000005</v>
      </c>
      <c r="H57" s="51">
        <f>$Q$5*'PG&amp;E 2022 DR Allocations'!H57</f>
        <v>0.57542476799999998</v>
      </c>
      <c r="I57" s="51">
        <f>$Q$5*'PG&amp;E 2022 DR Allocations'!I57</f>
        <v>0.75031728399999997</v>
      </c>
      <c r="J57" s="51">
        <f>$Q$5*'PG&amp;E 2022 DR Allocations'!J57</f>
        <v>0.74126483999999992</v>
      </c>
      <c r="K57" s="52">
        <f>$Q$5*'PG&amp;E 2022 DR Allocations'!K57</f>
        <v>0.70588439600000008</v>
      </c>
      <c r="L57" s="51">
        <f>$Q$5*'PG&amp;E 2022 DR Allocations'!L57</f>
        <v>0.66777022800000008</v>
      </c>
      <c r="M57" s="51">
        <f>$Q$5*'PG&amp;E 2022 DR Allocations'!M57</f>
        <v>0.46831807600000003</v>
      </c>
      <c r="N57" s="51">
        <f>$Q$5*'PG&amp;E 2022 DR Allocations'!N57</f>
        <v>0.12828318</v>
      </c>
      <c r="O57" s="51">
        <f>$Q$5*'PG&amp;E 2022 DR Allocations'!O57</f>
        <v>0.12828318</v>
      </c>
    </row>
    <row r="58" spans="1:15">
      <c r="A58" s="172"/>
      <c r="B58" s="124"/>
      <c r="C58" s="12" t="s">
        <v>24</v>
      </c>
      <c r="D58" s="51">
        <f>$Q$5*'PG&amp;E 2022 DR Allocations'!D58</f>
        <v>8.1397399999999995E-2</v>
      </c>
      <c r="E58" s="51">
        <f>$Q$5*'PG&amp;E 2022 DR Allocations'!E58</f>
        <v>8.1397399999999995E-2</v>
      </c>
      <c r="F58" s="51">
        <f>$Q$5*'PG&amp;E 2022 DR Allocations'!F58</f>
        <v>8.1397399999999995E-2</v>
      </c>
      <c r="G58" s="51">
        <f>$Q$5*'PG&amp;E 2022 DR Allocations'!G58</f>
        <v>9.2718439999999999E-2</v>
      </c>
      <c r="H58" s="51">
        <f>$Q$5*'PG&amp;E 2022 DR Allocations'!H58</f>
        <v>0.165616284</v>
      </c>
      <c r="I58" s="51">
        <f>$Q$5*'PG&amp;E 2022 DR Allocations'!I58</f>
        <v>0.21144455600000001</v>
      </c>
      <c r="J58" s="51">
        <f>$Q$5*'PG&amp;E 2022 DR Allocations'!J58</f>
        <v>0.23353813599999998</v>
      </c>
      <c r="K58" s="52">
        <f>$Q$5*'PG&amp;E 2022 DR Allocations'!K58</f>
        <v>0.22106305199999998</v>
      </c>
      <c r="L58" s="51">
        <f>$Q$5*'PG&amp;E 2022 DR Allocations'!L58</f>
        <v>0.21159813599999999</v>
      </c>
      <c r="M58" s="51">
        <f>$Q$5*'PG&amp;E 2022 DR Allocations'!M58</f>
        <v>0.12467624400000001</v>
      </c>
      <c r="N58" s="51">
        <f>$Q$5*'PG&amp;E 2022 DR Allocations'!N58</f>
        <v>8.1397399999999995E-2</v>
      </c>
      <c r="O58" s="51">
        <f>$Q$5*'PG&amp;E 2022 DR Allocations'!O58</f>
        <v>8.1397399999999995E-2</v>
      </c>
    </row>
    <row r="59" spans="1:15">
      <c r="A59" s="172"/>
      <c r="B59" s="124"/>
      <c r="C59" s="12" t="s">
        <v>25</v>
      </c>
      <c r="D59" s="51">
        <f>$Q$5*'PG&amp;E 2022 DR Allocations'!D59</f>
        <v>0.39843040000000002</v>
      </c>
      <c r="E59" s="51">
        <f>$Q$5*'PG&amp;E 2022 DR Allocations'!E59</f>
        <v>0.39843040000000002</v>
      </c>
      <c r="F59" s="51">
        <f>$Q$5*'PG&amp;E 2022 DR Allocations'!F59</f>
        <v>0.39843040000000002</v>
      </c>
      <c r="G59" s="51">
        <f>$Q$5*'PG&amp;E 2022 DR Allocations'!G59</f>
        <v>0.50196525999999997</v>
      </c>
      <c r="H59" s="51">
        <f>$Q$5*'PG&amp;E 2022 DR Allocations'!H59</f>
        <v>0.72244032000000002</v>
      </c>
      <c r="I59" s="51">
        <f>$Q$5*'PG&amp;E 2022 DR Allocations'!I59</f>
        <v>1.012833772</v>
      </c>
      <c r="J59" s="51">
        <f>$Q$5*'PG&amp;E 2022 DR Allocations'!J59</f>
        <v>1.074274548</v>
      </c>
      <c r="K59" s="52">
        <f>$Q$5*'PG&amp;E 2022 DR Allocations'!K59</f>
        <v>0.99036282399999997</v>
      </c>
      <c r="L59" s="51">
        <f>$Q$5*'PG&amp;E 2022 DR Allocations'!L59</f>
        <v>0.90176032799999994</v>
      </c>
      <c r="M59" s="51">
        <f>$Q$5*'PG&amp;E 2022 DR Allocations'!M59</f>
        <v>0.42656625600000003</v>
      </c>
      <c r="N59" s="51">
        <f>$Q$5*'PG&amp;E 2022 DR Allocations'!N59</f>
        <v>0.39843040000000002</v>
      </c>
      <c r="O59" s="51">
        <f>$Q$5*'PG&amp;E 2022 DR Allocations'!O59</f>
        <v>0.39843040000000002</v>
      </c>
    </row>
    <row r="60" spans="1:15">
      <c r="A60" s="172"/>
      <c r="B60" s="124"/>
      <c r="C60" s="12" t="s">
        <v>26</v>
      </c>
      <c r="D60" s="51">
        <f>$Q$5*'PG&amp;E 2022 DR Allocations'!D60</f>
        <v>0.24364369999999999</v>
      </c>
      <c r="E60" s="51">
        <f>$Q$5*'PG&amp;E 2022 DR Allocations'!E60</f>
        <v>0.24364369999999999</v>
      </c>
      <c r="F60" s="51">
        <f>$Q$5*'PG&amp;E 2022 DR Allocations'!F60</f>
        <v>0.24364369999999999</v>
      </c>
      <c r="G60" s="51">
        <f>$Q$5*'PG&amp;E 2022 DR Allocations'!G60</f>
        <v>0.36319475999999995</v>
      </c>
      <c r="H60" s="51">
        <f>$Q$5*'PG&amp;E 2022 DR Allocations'!H60</f>
        <v>0.5808307840000001</v>
      </c>
      <c r="I60" s="51">
        <f>$Q$5*'PG&amp;E 2022 DR Allocations'!I60</f>
        <v>0.78170025999999992</v>
      </c>
      <c r="J60" s="51">
        <f>$Q$5*'PG&amp;E 2022 DR Allocations'!J60</f>
        <v>0.8595960359999999</v>
      </c>
      <c r="K60" s="52">
        <f>$Q$5*'PG&amp;E 2022 DR Allocations'!K60</f>
        <v>0.77977392800000001</v>
      </c>
      <c r="L60" s="51">
        <f>$Q$5*'PG&amp;E 2022 DR Allocations'!L60</f>
        <v>0.73366482399999999</v>
      </c>
      <c r="M60" s="51">
        <f>$Q$5*'PG&amp;E 2022 DR Allocations'!M60</f>
        <v>0.37945668799999999</v>
      </c>
      <c r="N60" s="51">
        <f>$Q$5*'PG&amp;E 2022 DR Allocations'!N60</f>
        <v>0.24364369999999999</v>
      </c>
      <c r="O60" s="51">
        <f>$Q$5*'PG&amp;E 2022 DR Allocations'!O60</f>
        <v>0.24364369999999999</v>
      </c>
    </row>
    <row r="61" spans="1:15">
      <c r="A61" s="172"/>
      <c r="B61" s="124"/>
      <c r="C61" s="12" t="s">
        <v>27</v>
      </c>
      <c r="D61" s="51">
        <f>$Q$5*'PG&amp;E 2022 DR Allocations'!D61</f>
        <v>0.54368115048569932</v>
      </c>
      <c r="E61" s="51">
        <f>$Q$5*'PG&amp;E 2022 DR Allocations'!E61</f>
        <v>0.54368115048569932</v>
      </c>
      <c r="F61" s="51">
        <f>$Q$5*'PG&amp;E 2022 DR Allocations'!F61</f>
        <v>0.54368115048569932</v>
      </c>
      <c r="G61" s="51">
        <f>$Q$5*'PG&amp;E 2022 DR Allocations'!G61</f>
        <v>0.86658912950215938</v>
      </c>
      <c r="H61" s="51">
        <f>$Q$5*'PG&amp;E 2022 DR Allocations'!H61</f>
        <v>1.2639673017172763</v>
      </c>
      <c r="I61" s="51">
        <f>$Q$5*'PG&amp;E 2022 DR Allocations'!I61</f>
        <v>1.714584336150192</v>
      </c>
      <c r="J61" s="51">
        <f>$Q$5*'PG&amp;E 2022 DR Allocations'!J61</f>
        <v>1.8209528439850804</v>
      </c>
      <c r="K61" s="52">
        <f>$Q$5*'PG&amp;E 2022 DR Allocations'!K61</f>
        <v>1.6857068400616835</v>
      </c>
      <c r="L61" s="51">
        <f>$Q$5*'PG&amp;E 2022 DR Allocations'!L61</f>
        <v>1.5524753366252038</v>
      </c>
      <c r="M61" s="51">
        <f>$Q$5*'PG&amp;E 2022 DR Allocations'!M61</f>
        <v>0.81593646828016042</v>
      </c>
      <c r="N61" s="51">
        <f>$Q$5*'PG&amp;E 2022 DR Allocations'!N61</f>
        <v>0.54368115048569932</v>
      </c>
      <c r="O61" s="51">
        <f>$Q$5*'PG&amp;E 2022 DR Allocations'!O61</f>
        <v>0.54368115048569932</v>
      </c>
    </row>
    <row r="62" spans="1:15">
      <c r="A62" s="173"/>
      <c r="B62" s="125"/>
      <c r="C62" s="12" t="s">
        <v>19</v>
      </c>
      <c r="D62" s="65">
        <f>SUM(D54:D61)</f>
        <v>1.9136805704856994</v>
      </c>
      <c r="E62" s="65">
        <f t="shared" ref="E62:O62" si="7">SUM(E54:E61)</f>
        <v>1.9136805704856994</v>
      </c>
      <c r="F62" s="65">
        <f t="shared" si="7"/>
        <v>1.9136805704856994</v>
      </c>
      <c r="G62" s="65">
        <f t="shared" si="7"/>
        <v>3.9466579695021595</v>
      </c>
      <c r="H62" s="65">
        <f t="shared" si="7"/>
        <v>5.3154735217172764</v>
      </c>
      <c r="I62" s="65">
        <f t="shared" si="7"/>
        <v>7.0540343761501916</v>
      </c>
      <c r="J62" s="65">
        <f t="shared" si="7"/>
        <v>7.4933423839850803</v>
      </c>
      <c r="K62" s="70">
        <f t="shared" si="7"/>
        <v>6.9926900680616839</v>
      </c>
      <c r="L62" s="65">
        <f t="shared" si="7"/>
        <v>6.5364842126252034</v>
      </c>
      <c r="M62" s="65">
        <f t="shared" si="7"/>
        <v>3.816845788280161</v>
      </c>
      <c r="N62" s="65">
        <f t="shared" si="7"/>
        <v>1.9136805704856994</v>
      </c>
      <c r="O62" s="65">
        <f t="shared" si="7"/>
        <v>1.9136805704856994</v>
      </c>
    </row>
    <row r="63" spans="1:15">
      <c r="A63" s="129" t="s">
        <v>3</v>
      </c>
      <c r="B63" s="111" t="s">
        <v>37</v>
      </c>
      <c r="C63" s="25" t="s">
        <v>20</v>
      </c>
      <c r="D63" s="80">
        <f>$Q$5*'PG&amp;E 2022 DR Allocations'!D63</f>
        <v>1.5119797419999998</v>
      </c>
      <c r="E63" s="80">
        <f>$Q$5*'PG&amp;E 2022 DR Allocations'!E63</f>
        <v>1.5119797419999998</v>
      </c>
      <c r="F63" s="80">
        <f>$Q$5*'PG&amp;E 2022 DR Allocations'!F63</f>
        <v>1.5281966929999999</v>
      </c>
      <c r="G63" s="80">
        <f>$Q$5*'PG&amp;E 2022 DR Allocations'!G63</f>
        <v>1.5281966929999999</v>
      </c>
      <c r="H63" s="80">
        <f>$Q$5*'PG&amp;E 2022 DR Allocations'!H63</f>
        <v>3.199160257</v>
      </c>
      <c r="I63" s="80">
        <f>$Q$5*'PG&amp;E 2022 DR Allocations'!I63</f>
        <v>2.9751835729999998</v>
      </c>
      <c r="J63" s="80">
        <f>$Q$5*'PG&amp;E 2022 DR Allocations'!J63</f>
        <v>2.8827031820000002</v>
      </c>
      <c r="K63" s="52">
        <f>$Q$5*'PG&amp;E 2022 DR Allocations'!K63</f>
        <v>2.915514452</v>
      </c>
      <c r="L63" s="80">
        <f>$Q$5*'PG&amp;E 2022 DR Allocations'!L63</f>
        <v>2.927744905</v>
      </c>
      <c r="M63" s="80">
        <f>$Q$5*'PG&amp;E 2022 DR Allocations'!M63</f>
        <v>3.4380473650000001</v>
      </c>
      <c r="N63" s="80">
        <f>$Q$5*'PG&amp;E 2022 DR Allocations'!N63</f>
        <v>1.5308448509999999</v>
      </c>
      <c r="O63" s="80">
        <f>$Q$5*'PG&amp;E 2022 DR Allocations'!O63</f>
        <v>1.5308448509999999</v>
      </c>
    </row>
    <row r="64" spans="1:15">
      <c r="A64" s="130"/>
      <c r="B64" s="112"/>
      <c r="C64" s="25" t="s">
        <v>21</v>
      </c>
      <c r="D64" s="80">
        <f>$Q$5*'PG&amp;E 2022 DR Allocations'!D64</f>
        <v>0.81697177190000003</v>
      </c>
      <c r="E64" s="80">
        <f>$Q$5*'PG&amp;E 2022 DR Allocations'!E64</f>
        <v>0.81697177190000003</v>
      </c>
      <c r="F64" s="80">
        <f>$Q$5*'PG&amp;E 2022 DR Allocations'!F64</f>
        <v>0.84112957679999989</v>
      </c>
      <c r="G64" s="80">
        <f>$Q$5*'PG&amp;E 2022 DR Allocations'!G64</f>
        <v>0.84112957679999989</v>
      </c>
      <c r="H64" s="80">
        <f>$Q$5*'PG&amp;E 2022 DR Allocations'!H64</f>
        <v>2.0563901259999997</v>
      </c>
      <c r="I64" s="80">
        <f>$Q$5*'PG&amp;E 2022 DR Allocations'!I64</f>
        <v>1.2815164969999999</v>
      </c>
      <c r="J64" s="80">
        <f>$Q$5*'PG&amp;E 2022 DR Allocations'!J64</f>
        <v>1.0996931350000001</v>
      </c>
      <c r="K64" s="52">
        <f>$Q$5*'PG&amp;E 2022 DR Allocations'!K64</f>
        <v>1.4304858059999999</v>
      </c>
      <c r="L64" s="80">
        <f>$Q$5*'PG&amp;E 2022 DR Allocations'!L64</f>
        <v>1.6261335619999999</v>
      </c>
      <c r="M64" s="80">
        <f>$Q$5*'PG&amp;E 2022 DR Allocations'!M64</f>
        <v>2.599336015</v>
      </c>
      <c r="N64" s="80">
        <f>$Q$5*'PG&amp;E 2022 DR Allocations'!N64</f>
        <v>0.78911389570000001</v>
      </c>
      <c r="O64" s="80">
        <f>$Q$5*'PG&amp;E 2022 DR Allocations'!O64</f>
        <v>0.78911389570000001</v>
      </c>
    </row>
    <row r="65" spans="1:15">
      <c r="A65" s="130"/>
      <c r="B65" s="112"/>
      <c r="C65" s="25" t="s">
        <v>22</v>
      </c>
      <c r="D65" s="80">
        <f>$Q$5*'PG&amp;E 2022 DR Allocations'!D65</f>
        <v>1.0343064499999999E-2</v>
      </c>
      <c r="E65" s="80">
        <f>$Q$5*'PG&amp;E 2022 DR Allocations'!E65</f>
        <v>1.0343064499999999E-2</v>
      </c>
      <c r="F65" s="80">
        <f>$Q$5*'PG&amp;E 2022 DR Allocations'!F65</f>
        <v>1.0486881199999999E-2</v>
      </c>
      <c r="G65" s="80">
        <f>$Q$5*'PG&amp;E 2022 DR Allocations'!G65</f>
        <v>1.0486881199999999E-2</v>
      </c>
      <c r="H65" s="80">
        <f>$Q$5*'PG&amp;E 2022 DR Allocations'!H65</f>
        <v>2.1456552100000002E-2</v>
      </c>
      <c r="I65" s="80">
        <f>$Q$5*'PG&amp;E 2022 DR Allocations'!I65</f>
        <v>2.1078416199999998E-2</v>
      </c>
      <c r="J65" s="80">
        <f>$Q$5*'PG&amp;E 2022 DR Allocations'!J65</f>
        <v>1.9469446299999998E-2</v>
      </c>
      <c r="K65" s="52">
        <f>$Q$5*'PG&amp;E 2022 DR Allocations'!K65</f>
        <v>1.91654676E-2</v>
      </c>
      <c r="L65" s="80">
        <f>$Q$5*'PG&amp;E 2022 DR Allocations'!L65</f>
        <v>2.0143443100000002E-2</v>
      </c>
      <c r="M65" s="80">
        <f>$Q$5*'PG&amp;E 2022 DR Allocations'!M65</f>
        <v>2.4528920000000003E-2</v>
      </c>
      <c r="N65" s="80">
        <f>$Q$5*'PG&amp;E 2022 DR Allocations'!N65</f>
        <v>9.9151247999999994E-3</v>
      </c>
      <c r="O65" s="80">
        <f>$Q$5*'PG&amp;E 2022 DR Allocations'!O65</f>
        <v>9.9151247999999994E-3</v>
      </c>
    </row>
    <row r="66" spans="1:15">
      <c r="A66" s="130"/>
      <c r="B66" s="112"/>
      <c r="C66" s="25" t="s">
        <v>23</v>
      </c>
      <c r="D66" s="80">
        <f>$Q$5*'PG&amp;E 2022 DR Allocations'!D66</f>
        <v>0.49336028230000001</v>
      </c>
      <c r="E66" s="80">
        <f>$Q$5*'PG&amp;E 2022 DR Allocations'!E66</f>
        <v>0.49336028230000001</v>
      </c>
      <c r="F66" s="80">
        <f>$Q$5*'PG&amp;E 2022 DR Allocations'!F66</f>
        <v>0.5103110166</v>
      </c>
      <c r="G66" s="80">
        <f>$Q$5*'PG&amp;E 2022 DR Allocations'!G66</f>
        <v>0.5103110166</v>
      </c>
      <c r="H66" s="80">
        <f>$Q$5*'PG&amp;E 2022 DR Allocations'!H66</f>
        <v>1.1220247640000001</v>
      </c>
      <c r="I66" s="80">
        <f>$Q$5*'PG&amp;E 2022 DR Allocations'!I66</f>
        <v>0.93522168019999996</v>
      </c>
      <c r="J66" s="80">
        <f>$Q$5*'PG&amp;E 2022 DR Allocations'!J66</f>
        <v>0.91173150949999993</v>
      </c>
      <c r="K66" s="52">
        <f>$Q$5*'PG&amp;E 2022 DR Allocations'!K66</f>
        <v>0.96252074459999992</v>
      </c>
      <c r="L66" s="80">
        <f>$Q$5*'PG&amp;E 2022 DR Allocations'!L66</f>
        <v>0.98257368519999999</v>
      </c>
      <c r="M66" s="80">
        <f>$Q$5*'PG&amp;E 2022 DR Allocations'!M66</f>
        <v>1.2096586090000001</v>
      </c>
      <c r="N66" s="80">
        <f>$Q$5*'PG&amp;E 2022 DR Allocations'!N66</f>
        <v>0.49394772579999996</v>
      </c>
      <c r="O66" s="80">
        <f>$Q$5*'PG&amp;E 2022 DR Allocations'!O66</f>
        <v>0.49394772579999996</v>
      </c>
    </row>
    <row r="67" spans="1:15">
      <c r="A67" s="130"/>
      <c r="B67" s="112"/>
      <c r="C67" s="25" t="s">
        <v>24</v>
      </c>
      <c r="D67" s="80">
        <f>$Q$5*'PG&amp;E 2022 DR Allocations'!D67</f>
        <v>0.16275958629999998</v>
      </c>
      <c r="E67" s="80">
        <f>$Q$5*'PG&amp;E 2022 DR Allocations'!E67</f>
        <v>0.16275958629999998</v>
      </c>
      <c r="F67" s="80">
        <f>$Q$5*'PG&amp;E 2022 DR Allocations'!F67</f>
        <v>0.16317227769999998</v>
      </c>
      <c r="G67" s="80">
        <f>$Q$5*'PG&amp;E 2022 DR Allocations'!G67</f>
        <v>0.16317227769999998</v>
      </c>
      <c r="H67" s="80">
        <f>$Q$5*'PG&amp;E 2022 DR Allocations'!H67</f>
        <v>0.33921774069999994</v>
      </c>
      <c r="I67" s="80">
        <f>$Q$5*'PG&amp;E 2022 DR Allocations'!I67</f>
        <v>0.31600664680000001</v>
      </c>
      <c r="J67" s="80">
        <f>$Q$5*'PG&amp;E 2022 DR Allocations'!J67</f>
        <v>0.30232585009999996</v>
      </c>
      <c r="K67" s="52">
        <f>$Q$5*'PG&amp;E 2022 DR Allocations'!K67</f>
        <v>0.30732158809999999</v>
      </c>
      <c r="L67" s="80">
        <f>$Q$5*'PG&amp;E 2022 DR Allocations'!L67</f>
        <v>0.31791542680000001</v>
      </c>
      <c r="M67" s="80">
        <f>$Q$5*'PG&amp;E 2022 DR Allocations'!M67</f>
        <v>0.37528051869999995</v>
      </c>
      <c r="N67" s="80">
        <f>$Q$5*'PG&amp;E 2022 DR Allocations'!N67</f>
        <v>0.1627078079</v>
      </c>
      <c r="O67" s="80">
        <f>$Q$5*'PG&amp;E 2022 DR Allocations'!O67</f>
        <v>0.1627078079</v>
      </c>
    </row>
    <row r="68" spans="1:15">
      <c r="A68" s="130"/>
      <c r="B68" s="112"/>
      <c r="C68" s="25" t="s">
        <v>25</v>
      </c>
      <c r="D68" s="80">
        <f>$Q$5*'PG&amp;E 2022 DR Allocations'!D68</f>
        <v>0.12825421919999999</v>
      </c>
      <c r="E68" s="80">
        <f>$Q$5*'PG&amp;E 2022 DR Allocations'!E68</f>
        <v>0.12825421919999999</v>
      </c>
      <c r="F68" s="80">
        <f>$Q$5*'PG&amp;E 2022 DR Allocations'!F68</f>
        <v>0.128791091</v>
      </c>
      <c r="G68" s="80">
        <f>$Q$5*'PG&amp;E 2022 DR Allocations'!G68</f>
        <v>0.128791091</v>
      </c>
      <c r="H68" s="80">
        <f>$Q$5*'PG&amp;E 2022 DR Allocations'!H68</f>
        <v>0.3579858749</v>
      </c>
      <c r="I68" s="80">
        <f>$Q$5*'PG&amp;E 2022 DR Allocations'!I68</f>
        <v>0.16694540920000001</v>
      </c>
      <c r="J68" s="80">
        <f>$Q$5*'PG&amp;E 2022 DR Allocations'!J68</f>
        <v>-0.20674456920000001</v>
      </c>
      <c r="K68" s="52">
        <f>$Q$5*'PG&amp;E 2022 DR Allocations'!K68</f>
        <v>0.19812478199999997</v>
      </c>
      <c r="L68" s="80">
        <f>$Q$5*'PG&amp;E 2022 DR Allocations'!L68</f>
        <v>0.30757378839999999</v>
      </c>
      <c r="M68" s="80">
        <f>$Q$5*'PG&amp;E 2022 DR Allocations'!M68</f>
        <v>0.72160780670000002</v>
      </c>
      <c r="N68" s="80">
        <f>$Q$5*'PG&amp;E 2022 DR Allocations'!N68</f>
        <v>0.1220145929</v>
      </c>
      <c r="O68" s="80">
        <f>$Q$5*'PG&amp;E 2022 DR Allocations'!O68</f>
        <v>0.1220145929</v>
      </c>
    </row>
    <row r="69" spans="1:15">
      <c r="A69" s="130"/>
      <c r="B69" s="112"/>
      <c r="C69" s="25" t="s">
        <v>26</v>
      </c>
      <c r="D69" s="80">
        <f>$Q$5*'PG&amp;E 2022 DR Allocations'!D69</f>
        <v>0.1242866993</v>
      </c>
      <c r="E69" s="80">
        <f>$Q$5*'PG&amp;E 2022 DR Allocations'!E69</f>
        <v>0.1242866993</v>
      </c>
      <c r="F69" s="80">
        <f>$Q$5*'PG&amp;E 2022 DR Allocations'!F69</f>
        <v>0.1249036521</v>
      </c>
      <c r="G69" s="80">
        <f>$Q$5*'PG&amp;E 2022 DR Allocations'!G69</f>
        <v>0.1249036521</v>
      </c>
      <c r="H69" s="80">
        <f>$Q$5*'PG&amp;E 2022 DR Allocations'!H69</f>
        <v>0.40750961079999998</v>
      </c>
      <c r="I69" s="80">
        <f>$Q$5*'PG&amp;E 2022 DR Allocations'!I69</f>
        <v>0.11072185549999999</v>
      </c>
      <c r="J69" s="80">
        <f>$Q$5*'PG&amp;E 2022 DR Allocations'!J69</f>
        <v>-9.3776277099999999E-2</v>
      </c>
      <c r="K69" s="52">
        <f>$Q$5*'PG&amp;E 2022 DR Allocations'!K69</f>
        <v>0.1313715641</v>
      </c>
      <c r="L69" s="80">
        <f>$Q$5*'PG&amp;E 2022 DR Allocations'!L69</f>
        <v>0.34937661889999999</v>
      </c>
      <c r="M69" s="80">
        <f>$Q$5*'PG&amp;E 2022 DR Allocations'!M69</f>
        <v>0.59364001420000001</v>
      </c>
      <c r="N69" s="80">
        <f>$Q$5*'PG&amp;E 2022 DR Allocations'!N69</f>
        <v>0.11188719859999999</v>
      </c>
      <c r="O69" s="80">
        <f>$Q$5*'PG&amp;E 2022 DR Allocations'!O69</f>
        <v>0.11188719859999999</v>
      </c>
    </row>
    <row r="70" spans="1:15">
      <c r="A70" s="130"/>
      <c r="B70" s="112"/>
      <c r="C70" s="25" t="s">
        <v>27</v>
      </c>
      <c r="D70" s="80">
        <f>$Q$5*'PG&amp;E 2022 DR Allocations'!D70</f>
        <v>1.9241050900000001</v>
      </c>
      <c r="E70" s="80">
        <f>$Q$5*'PG&amp;E 2022 DR Allocations'!E70</f>
        <v>1.9241050900000001</v>
      </c>
      <c r="F70" s="80">
        <f>$Q$5*'PG&amp;E 2022 DR Allocations'!F70</f>
        <v>1.9750431879999999</v>
      </c>
      <c r="G70" s="80">
        <f>$Q$5*'PG&amp;E 2022 DR Allocations'!G70</f>
        <v>1.9750431879999999</v>
      </c>
      <c r="H70" s="80">
        <f>$Q$5*'PG&amp;E 2022 DR Allocations'!H70</f>
        <v>4.3429308519999994</v>
      </c>
      <c r="I70" s="80">
        <f>$Q$5*'PG&amp;E 2022 DR Allocations'!I70</f>
        <v>3.4663225399999997</v>
      </c>
      <c r="J70" s="80">
        <f>$Q$5*'PG&amp;E 2022 DR Allocations'!J70</f>
        <v>3.0792680299999997</v>
      </c>
      <c r="K70" s="52">
        <f>$Q$5*'PG&amp;E 2022 DR Allocations'!K70</f>
        <v>3.4762646510000001</v>
      </c>
      <c r="L70" s="80">
        <f>$Q$5*'PG&amp;E 2022 DR Allocations'!L70</f>
        <v>3.8322016589999999</v>
      </c>
      <c r="M70" s="80">
        <f>$Q$5*'PG&amp;E 2022 DR Allocations'!M70</f>
        <v>5.5035316209999996</v>
      </c>
      <c r="N70" s="80">
        <f>$Q$5*'PG&amp;E 2022 DR Allocations'!N70</f>
        <v>1.9264307299999999</v>
      </c>
      <c r="O70" s="80">
        <f>$Q$5*'PG&amp;E 2022 DR Allocations'!O70</f>
        <v>1.9264307299999999</v>
      </c>
    </row>
    <row r="71" spans="1:15">
      <c r="A71" s="131"/>
      <c r="B71" s="113"/>
      <c r="C71" s="25" t="s">
        <v>19</v>
      </c>
      <c r="D71" s="67">
        <f>SUM(D63:D70)</f>
        <v>5.1720604554999996</v>
      </c>
      <c r="E71" s="67">
        <f t="shared" ref="E71:O71" si="8">SUM(E63:E70)</f>
        <v>5.1720604554999996</v>
      </c>
      <c r="F71" s="67">
        <f t="shared" si="8"/>
        <v>5.2820343764000004</v>
      </c>
      <c r="G71" s="67">
        <f t="shared" si="8"/>
        <v>5.2820343764000004</v>
      </c>
      <c r="H71" s="67">
        <f t="shared" si="8"/>
        <v>11.846675777499998</v>
      </c>
      <c r="I71" s="67">
        <f t="shared" si="8"/>
        <v>9.2729966178999987</v>
      </c>
      <c r="J71" s="67">
        <f t="shared" si="8"/>
        <v>7.9946703065999998</v>
      </c>
      <c r="K71" s="70">
        <f t="shared" si="8"/>
        <v>9.4407690554000006</v>
      </c>
      <c r="L71" s="67">
        <f t="shared" si="8"/>
        <v>10.363663088399999</v>
      </c>
      <c r="M71" s="67">
        <f t="shared" si="8"/>
        <v>14.465630869599998</v>
      </c>
      <c r="N71" s="67">
        <f t="shared" si="8"/>
        <v>5.1468619266999998</v>
      </c>
      <c r="O71" s="67">
        <f t="shared" si="8"/>
        <v>5.1468619266999998</v>
      </c>
    </row>
    <row r="72" spans="1:15">
      <c r="A72" s="171" t="s">
        <v>17</v>
      </c>
      <c r="B72" s="123" t="s">
        <v>36</v>
      </c>
      <c r="C72" s="12" t="s">
        <v>20</v>
      </c>
      <c r="D72" s="51">
        <f>$Q$5*'PG&amp;E 2022 DR Allocations'!D72</f>
        <v>24.022343223571777</v>
      </c>
      <c r="E72" s="51">
        <f>$Q$5*'PG&amp;E 2022 DR Allocations'!E72</f>
        <v>22.640671171188355</v>
      </c>
      <c r="F72" s="51">
        <f>$Q$5*'PG&amp;E 2022 DR Allocations'!F72</f>
        <v>21.904821126937865</v>
      </c>
      <c r="G72" s="51">
        <f>$Q$5*'PG&amp;E 2022 DR Allocations'!G72</f>
        <v>17.082873731613159</v>
      </c>
      <c r="H72" s="51">
        <f>$Q$5*'PG&amp;E 2022 DR Allocations'!H72</f>
        <v>21.232608163833618</v>
      </c>
      <c r="I72" s="51">
        <f>$Q$5*'PG&amp;E 2022 DR Allocations'!I72</f>
        <v>43.365383701324461</v>
      </c>
      <c r="J72" s="51">
        <f>$Q$5*'PG&amp;E 2022 DR Allocations'!J72</f>
        <v>44.070480216979981</v>
      </c>
      <c r="K72" s="52">
        <f>$Q$5*'PG&amp;E 2022 DR Allocations'!K72</f>
        <v>43.867035728454589</v>
      </c>
      <c r="L72" s="51">
        <f>$Q$5*'PG&amp;E 2022 DR Allocations'!L72</f>
        <v>45.072558147430421</v>
      </c>
      <c r="M72" s="51">
        <f>$Q$5*'PG&amp;E 2022 DR Allocations'!M72</f>
        <v>22.589720077514649</v>
      </c>
      <c r="N72" s="51">
        <f>$Q$5*'PG&amp;E 2022 DR Allocations'!N72</f>
        <v>22.741401636123658</v>
      </c>
      <c r="O72" s="51">
        <f>$Q$5*'PG&amp;E 2022 DR Allocations'!O72</f>
        <v>26.667062988281248</v>
      </c>
    </row>
    <row r="73" spans="1:15">
      <c r="A73" s="172"/>
      <c r="B73" s="124"/>
      <c r="C73" s="12" t="s">
        <v>21</v>
      </c>
      <c r="D73" s="51">
        <f>$Q$5*'PG&amp;E 2022 DR Allocations'!D73</f>
        <v>2.1519254882335663</v>
      </c>
      <c r="E73" s="51">
        <f>$Q$5*'PG&amp;E 2022 DR Allocations'!E73</f>
        <v>2.0104398761987685</v>
      </c>
      <c r="F73" s="51">
        <f>$Q$5*'PG&amp;E 2022 DR Allocations'!F73</f>
        <v>1.9024619942903518</v>
      </c>
      <c r="G73" s="51">
        <f>$Q$5*'PG&amp;E 2022 DR Allocations'!G73</f>
        <v>1.8020714073181152</v>
      </c>
      <c r="H73" s="51">
        <f>$Q$5*'PG&amp;E 2022 DR Allocations'!H73</f>
        <v>3.9416823022365568</v>
      </c>
      <c r="I73" s="51">
        <f>$Q$5*'PG&amp;E 2022 DR Allocations'!I73</f>
        <v>10.704732507705689</v>
      </c>
      <c r="J73" s="51">
        <f>$Q$5*'PG&amp;E 2022 DR Allocations'!J73</f>
        <v>11.410311312675475</v>
      </c>
      <c r="K73" s="52">
        <f>$Q$5*'PG&amp;E 2022 DR Allocations'!K73</f>
        <v>10.800868146896361</v>
      </c>
      <c r="L73" s="51">
        <f>$Q$5*'PG&amp;E 2022 DR Allocations'!L73</f>
        <v>9.6892080163955683</v>
      </c>
      <c r="M73" s="51">
        <f>$Q$5*'PG&amp;E 2022 DR Allocations'!M73</f>
        <v>3.3674509642124177</v>
      </c>
      <c r="N73" s="51">
        <f>$Q$5*'PG&amp;E 2022 DR Allocations'!N73</f>
        <v>2.0818678652048113</v>
      </c>
      <c r="O73" s="51">
        <f>$Q$5*'PG&amp;E 2022 DR Allocations'!O73</f>
        <v>2.5155276916027067</v>
      </c>
    </row>
    <row r="74" spans="1:15">
      <c r="A74" s="172"/>
      <c r="B74" s="124"/>
      <c r="C74" s="12" t="s">
        <v>22</v>
      </c>
      <c r="D74" s="51">
        <f>$Q$5*'PG&amp;E 2022 DR Allocations'!D74</f>
        <v>7.3689414896070962E-2</v>
      </c>
      <c r="E74" s="51">
        <f>$Q$5*'PG&amp;E 2022 DR Allocations'!E74</f>
        <v>7.1299946293234828E-2</v>
      </c>
      <c r="F74" s="51">
        <f>$Q$5*'PG&amp;E 2022 DR Allocations'!F74</f>
        <v>7.240189335495234E-2</v>
      </c>
      <c r="G74" s="51">
        <f>$Q$5*'PG&amp;E 2022 DR Allocations'!G74</f>
        <v>6.8627690136432648E-2</v>
      </c>
      <c r="H74" s="51">
        <f>$Q$5*'PG&amp;E 2022 DR Allocations'!H74</f>
        <v>6.3587371215224259E-2</v>
      </c>
      <c r="I74" s="51">
        <f>$Q$5*'PG&amp;E 2022 DR Allocations'!I74</f>
        <v>0.31817370158433911</v>
      </c>
      <c r="J74" s="51">
        <f>$Q$5*'PG&amp;E 2022 DR Allocations'!J74</f>
        <v>0.31304395055770873</v>
      </c>
      <c r="K74" s="52">
        <f>$Q$5*'PG&amp;E 2022 DR Allocations'!K74</f>
        <v>0.32500124046206474</v>
      </c>
      <c r="L74" s="51">
        <f>$Q$5*'PG&amp;E 2022 DR Allocations'!L74</f>
        <v>0.32866058447957036</v>
      </c>
      <c r="M74" s="51">
        <f>$Q$5*'PG&amp;E 2022 DR Allocations'!M74</f>
        <v>6.5168195243924851E-2</v>
      </c>
      <c r="N74" s="51">
        <f>$Q$5*'PG&amp;E 2022 DR Allocations'!N74</f>
        <v>7.6959914788603784E-2</v>
      </c>
      <c r="O74" s="51">
        <f>$Q$5*'PG&amp;E 2022 DR Allocations'!O74</f>
        <v>7.8252871565520757E-2</v>
      </c>
    </row>
    <row r="75" spans="1:15">
      <c r="A75" s="172"/>
      <c r="B75" s="124"/>
      <c r="C75" s="12" t="s">
        <v>23</v>
      </c>
      <c r="D75" s="51">
        <f>$Q$5*'PG&amp;E 2022 DR Allocations'!D75</f>
        <v>0.60794163489341735</v>
      </c>
      <c r="E75" s="51">
        <f>$Q$5*'PG&amp;E 2022 DR Allocations'!E75</f>
        <v>0.56689715343713765</v>
      </c>
      <c r="F75" s="51">
        <f>$Q$5*'PG&amp;E 2022 DR Allocations'!F75</f>
        <v>0.54238778719305991</v>
      </c>
      <c r="G75" s="51">
        <f>$Q$5*'PG&amp;E 2022 DR Allocations'!G75</f>
        <v>0.56830635887384418</v>
      </c>
      <c r="H75" s="51">
        <f>$Q$5*'PG&amp;E 2022 DR Allocations'!H75</f>
        <v>1.2384070177078246</v>
      </c>
      <c r="I75" s="51">
        <f>$Q$5*'PG&amp;E 2022 DR Allocations'!I75</f>
        <v>3.4671294944286344</v>
      </c>
      <c r="J75" s="51">
        <f>$Q$5*'PG&amp;E 2022 DR Allocations'!J75</f>
        <v>3.6040970442295075</v>
      </c>
      <c r="K75" s="52">
        <f>$Q$5*'PG&amp;E 2022 DR Allocations'!K75</f>
        <v>3.5644815802574157</v>
      </c>
      <c r="L75" s="51">
        <f>$Q$5*'PG&amp;E 2022 DR Allocations'!L75</f>
        <v>3.1469194674491883</v>
      </c>
      <c r="M75" s="51">
        <f>$Q$5*'PG&amp;E 2022 DR Allocations'!M75</f>
        <v>1.0824691382050513</v>
      </c>
      <c r="N75" s="51">
        <f>$Q$5*'PG&amp;E 2022 DR Allocations'!N75</f>
        <v>0.610522497355938</v>
      </c>
      <c r="O75" s="51">
        <f>$Q$5*'PG&amp;E 2022 DR Allocations'!O75</f>
        <v>0.73147511261701581</v>
      </c>
    </row>
    <row r="76" spans="1:15">
      <c r="A76" s="172"/>
      <c r="B76" s="124"/>
      <c r="C76" s="12" t="s">
        <v>24</v>
      </c>
      <c r="D76" s="51">
        <f>$Q$5*'PG&amp;E 2022 DR Allocations'!D76</f>
        <v>4.7373662991523737</v>
      </c>
      <c r="E76" s="51">
        <f>$Q$5*'PG&amp;E 2022 DR Allocations'!E76</f>
        <v>4.4216451721191401</v>
      </c>
      <c r="F76" s="51">
        <f>$Q$5*'PG&amp;E 2022 DR Allocations'!F76</f>
        <v>4.3053784003257753</v>
      </c>
      <c r="G76" s="51">
        <f>$Q$5*'PG&amp;E 2022 DR Allocations'!G76</f>
        <v>3.3491532633304595</v>
      </c>
      <c r="H76" s="51">
        <f>$Q$5*'PG&amp;E 2022 DR Allocations'!H76</f>
        <v>3.8310463366508483</v>
      </c>
      <c r="I76" s="51">
        <f>$Q$5*'PG&amp;E 2022 DR Allocations'!I76</f>
        <v>7.7152234845161436</v>
      </c>
      <c r="J76" s="51">
        <f>$Q$5*'PG&amp;E 2022 DR Allocations'!J76</f>
        <v>7.9178577060699462</v>
      </c>
      <c r="K76" s="52">
        <f>$Q$5*'PG&amp;E 2022 DR Allocations'!K76</f>
        <v>7.5409590687751766</v>
      </c>
      <c r="L76" s="51">
        <f>$Q$5*'PG&amp;E 2022 DR Allocations'!L76</f>
        <v>7.6287158465385438</v>
      </c>
      <c r="M76" s="51">
        <f>$Q$5*'PG&amp;E 2022 DR Allocations'!M76</f>
        <v>3.9373014204502104</v>
      </c>
      <c r="N76" s="51">
        <f>$Q$5*'PG&amp;E 2022 DR Allocations'!N76</f>
        <v>4.6133713903427127</v>
      </c>
      <c r="O76" s="51">
        <f>$Q$5*'PG&amp;E 2022 DR Allocations'!O76</f>
        <v>5.3064582743644717</v>
      </c>
    </row>
    <row r="77" spans="1:15">
      <c r="A77" s="172"/>
      <c r="B77" s="124"/>
      <c r="C77" s="12" t="s">
        <v>25</v>
      </c>
      <c r="D77" s="51">
        <f>$Q$5*'PG&amp;E 2022 DR Allocations'!D77</f>
        <v>3.0509705715179445</v>
      </c>
      <c r="E77" s="51">
        <f>$Q$5*'PG&amp;E 2022 DR Allocations'!E77</f>
        <v>2.9911915433406828</v>
      </c>
      <c r="F77" s="51">
        <f>$Q$5*'PG&amp;E 2022 DR Allocations'!F77</f>
        <v>2.9393519806861876</v>
      </c>
      <c r="G77" s="51">
        <f>$Q$5*'PG&amp;E 2022 DR Allocations'!G77</f>
        <v>2.1063150163888933</v>
      </c>
      <c r="H77" s="51">
        <f>$Q$5*'PG&amp;E 2022 DR Allocations'!H77</f>
        <v>3.9228384950160979</v>
      </c>
      <c r="I77" s="51">
        <f>$Q$5*'PG&amp;E 2022 DR Allocations'!I77</f>
        <v>11.261810143470765</v>
      </c>
      <c r="J77" s="51">
        <f>$Q$5*'PG&amp;E 2022 DR Allocations'!J77</f>
        <v>11.479845714569091</v>
      </c>
      <c r="K77" s="52">
        <f>$Q$5*'PG&amp;E 2022 DR Allocations'!K77</f>
        <v>11.28688814163208</v>
      </c>
      <c r="L77" s="51">
        <f>$Q$5*'PG&amp;E 2022 DR Allocations'!L77</f>
        <v>10.279541645050049</v>
      </c>
      <c r="M77" s="51">
        <f>$Q$5*'PG&amp;E 2022 DR Allocations'!M77</f>
        <v>3.2796162459850309</v>
      </c>
      <c r="N77" s="51">
        <f>$Q$5*'PG&amp;E 2022 DR Allocations'!N77</f>
        <v>3.0554307014942168</v>
      </c>
      <c r="O77" s="51">
        <f>$Q$5*'PG&amp;E 2022 DR Allocations'!O77</f>
        <v>3.6014923157691956</v>
      </c>
    </row>
    <row r="78" spans="1:15">
      <c r="A78" s="172"/>
      <c r="B78" s="124"/>
      <c r="C78" s="12" t="s">
        <v>26</v>
      </c>
      <c r="D78" s="51">
        <f>$Q$5*'PG&amp;E 2022 DR Allocations'!D78</f>
        <v>0.8930521677732467</v>
      </c>
      <c r="E78" s="51">
        <f>$Q$5*'PG&amp;E 2022 DR Allocations'!E78</f>
        <v>0.85575968271493907</v>
      </c>
      <c r="F78" s="51">
        <f>$Q$5*'PG&amp;E 2022 DR Allocations'!F78</f>
        <v>0.84566331946849826</v>
      </c>
      <c r="G78" s="51">
        <f>$Q$5*'PG&amp;E 2022 DR Allocations'!G78</f>
        <v>0.66933184677362445</v>
      </c>
      <c r="H78" s="51">
        <f>$Q$5*'PG&amp;E 2022 DR Allocations'!H78</f>
        <v>1.3105202550888062</v>
      </c>
      <c r="I78" s="51">
        <f>$Q$5*'PG&amp;E 2022 DR Allocations'!I78</f>
        <v>3.3735750446319579</v>
      </c>
      <c r="J78" s="51">
        <f>$Q$5*'PG&amp;E 2022 DR Allocations'!J78</f>
        <v>3.5513331809043884</v>
      </c>
      <c r="K78" s="52">
        <f>$Q$5*'PG&amp;E 2022 DR Allocations'!K78</f>
        <v>3.3103417892456055</v>
      </c>
      <c r="L78" s="51">
        <f>$Q$5*'PG&amp;E 2022 DR Allocations'!L78</f>
        <v>3.0688743853569029</v>
      </c>
      <c r="M78" s="51">
        <f>$Q$5*'PG&amp;E 2022 DR Allocations'!M78</f>
        <v>1.1808018223047256</v>
      </c>
      <c r="N78" s="51">
        <f>$Q$5*'PG&amp;E 2022 DR Allocations'!N78</f>
        <v>0.87667466622591017</v>
      </c>
      <c r="O78" s="51">
        <f>$Q$5*'PG&amp;E 2022 DR Allocations'!O78</f>
        <v>1.0504672544598579</v>
      </c>
    </row>
    <row r="79" spans="1:15">
      <c r="A79" s="172"/>
      <c r="B79" s="124"/>
      <c r="C79" s="12" t="s">
        <v>27</v>
      </c>
      <c r="D79" s="51">
        <f>$Q$5*'PG&amp;E 2022 DR Allocations'!D79</f>
        <v>2.31863072514534</v>
      </c>
      <c r="E79" s="51">
        <f>$Q$5*'PG&amp;E 2022 DR Allocations'!E79</f>
        <v>2.2345044560432434</v>
      </c>
      <c r="F79" s="51">
        <f>$Q$5*'PG&amp;E 2022 DR Allocations'!F79</f>
        <v>2.1989772047996521</v>
      </c>
      <c r="G79" s="51">
        <f>$Q$5*'PG&amp;E 2022 DR Allocations'!G79</f>
        <v>1.9002161058187483</v>
      </c>
      <c r="H79" s="51">
        <f>$Q$5*'PG&amp;E 2022 DR Allocations'!H79</f>
        <v>2.3131890161037445</v>
      </c>
      <c r="I79" s="51">
        <f>$Q$5*'PG&amp;E 2022 DR Allocations'!I79</f>
        <v>7.3172218127250668</v>
      </c>
      <c r="J79" s="51">
        <f>$Q$5*'PG&amp;E 2022 DR Allocations'!J79</f>
        <v>8.1530977191925054</v>
      </c>
      <c r="K79" s="52">
        <f>$Q$5*'PG&amp;E 2022 DR Allocations'!K79</f>
        <v>7.8068673467636103</v>
      </c>
      <c r="L79" s="51">
        <f>$Q$5*'PG&amp;E 2022 DR Allocations'!L79</f>
        <v>7.4859576864242552</v>
      </c>
      <c r="M79" s="51">
        <f>$Q$5*'PG&amp;E 2022 DR Allocations'!M79</f>
        <v>2.3300874502658844</v>
      </c>
      <c r="N79" s="51">
        <f>$Q$5*'PG&amp;E 2022 DR Allocations'!N79</f>
        <v>2.3318534033298493</v>
      </c>
      <c r="O79" s="51">
        <f>$Q$5*'PG&amp;E 2022 DR Allocations'!O79</f>
        <v>2.7280417823791505</v>
      </c>
    </row>
    <row r="80" spans="1:15">
      <c r="A80" s="173"/>
      <c r="B80" s="125"/>
      <c r="C80" s="12" t="s">
        <v>19</v>
      </c>
      <c r="D80" s="65">
        <f>SUM(D72:D79)</f>
        <v>37.855919525183737</v>
      </c>
      <c r="E80" s="65">
        <f t="shared" ref="E80:O80" si="9">SUM(E72:E79)</f>
        <v>35.7924090013355</v>
      </c>
      <c r="F80" s="65">
        <f t="shared" si="9"/>
        <v>34.711443707056347</v>
      </c>
      <c r="G80" s="65">
        <f t="shared" si="9"/>
        <v>27.546895420253279</v>
      </c>
      <c r="H80" s="65">
        <f t="shared" si="9"/>
        <v>37.853878957852721</v>
      </c>
      <c r="I80" s="65">
        <f t="shared" si="9"/>
        <v>87.523249890387063</v>
      </c>
      <c r="J80" s="65">
        <f t="shared" si="9"/>
        <v>90.500066845178608</v>
      </c>
      <c r="K80" s="70">
        <f t="shared" si="9"/>
        <v>88.502443042486902</v>
      </c>
      <c r="L80" s="65">
        <f t="shared" si="9"/>
        <v>86.700435779124504</v>
      </c>
      <c r="M80" s="65">
        <f t="shared" si="9"/>
        <v>37.832615314181893</v>
      </c>
      <c r="N80" s="65">
        <f t="shared" si="9"/>
        <v>36.3880820748657</v>
      </c>
      <c r="O80" s="65">
        <f t="shared" si="9"/>
        <v>42.678778291039166</v>
      </c>
    </row>
    <row r="81" spans="1:15">
      <c r="A81" s="129" t="s">
        <v>39</v>
      </c>
      <c r="B81" s="111" t="s">
        <v>36</v>
      </c>
      <c r="C81" s="25" t="s">
        <v>20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52">
        <v>0</v>
      </c>
      <c r="L81" s="80">
        <v>0</v>
      </c>
      <c r="M81" s="80">
        <v>0</v>
      </c>
      <c r="N81" s="80">
        <v>0</v>
      </c>
      <c r="O81" s="80">
        <v>0</v>
      </c>
    </row>
    <row r="82" spans="1:15">
      <c r="A82" s="130"/>
      <c r="B82" s="112"/>
      <c r="C82" s="25" t="s">
        <v>21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4">
        <v>0</v>
      </c>
      <c r="L82" s="66">
        <v>0</v>
      </c>
      <c r="M82" s="66">
        <v>0</v>
      </c>
      <c r="N82" s="66">
        <v>0</v>
      </c>
      <c r="O82" s="66">
        <v>0</v>
      </c>
    </row>
    <row r="83" spans="1:15">
      <c r="A83" s="130"/>
      <c r="B83" s="112"/>
      <c r="C83" s="25" t="s">
        <v>22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52">
        <v>0</v>
      </c>
      <c r="L83" s="80">
        <v>0</v>
      </c>
      <c r="M83" s="80">
        <v>0</v>
      </c>
      <c r="N83" s="80">
        <v>0</v>
      </c>
      <c r="O83" s="80">
        <v>0</v>
      </c>
    </row>
    <row r="84" spans="1:15">
      <c r="A84" s="130"/>
      <c r="B84" s="112"/>
      <c r="C84" s="25" t="s">
        <v>23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4">
        <v>0</v>
      </c>
      <c r="L84" s="66">
        <v>0</v>
      </c>
      <c r="M84" s="66">
        <v>0</v>
      </c>
      <c r="N84" s="66">
        <v>0</v>
      </c>
      <c r="O84" s="66">
        <v>0</v>
      </c>
    </row>
    <row r="85" spans="1:15">
      <c r="A85" s="130"/>
      <c r="B85" s="112"/>
      <c r="C85" s="25" t="s">
        <v>24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52">
        <v>0</v>
      </c>
      <c r="L85" s="80">
        <v>0</v>
      </c>
      <c r="M85" s="80">
        <v>0</v>
      </c>
      <c r="N85" s="80">
        <v>0</v>
      </c>
      <c r="O85" s="80">
        <v>0</v>
      </c>
    </row>
    <row r="86" spans="1:15">
      <c r="A86" s="130"/>
      <c r="B86" s="112"/>
      <c r="C86" s="25" t="s">
        <v>25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4">
        <v>0</v>
      </c>
      <c r="L86" s="66">
        <v>0</v>
      </c>
      <c r="M86" s="66">
        <v>0</v>
      </c>
      <c r="N86" s="66">
        <v>0</v>
      </c>
      <c r="O86" s="66">
        <v>0</v>
      </c>
    </row>
    <row r="87" spans="1:15">
      <c r="A87" s="130"/>
      <c r="B87" s="112"/>
      <c r="C87" s="25" t="s">
        <v>26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52">
        <v>0</v>
      </c>
      <c r="L87" s="80">
        <v>0</v>
      </c>
      <c r="M87" s="80">
        <v>0</v>
      </c>
      <c r="N87" s="80">
        <v>0</v>
      </c>
      <c r="O87" s="80">
        <v>0</v>
      </c>
    </row>
    <row r="88" spans="1:15">
      <c r="A88" s="130"/>
      <c r="B88" s="112"/>
      <c r="C88" s="25" t="s">
        <v>27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4">
        <v>0</v>
      </c>
      <c r="L88" s="66">
        <v>0</v>
      </c>
      <c r="M88" s="66">
        <v>0</v>
      </c>
      <c r="N88" s="66">
        <v>0</v>
      </c>
      <c r="O88" s="66">
        <v>0</v>
      </c>
    </row>
    <row r="89" spans="1:15">
      <c r="A89" s="131"/>
      <c r="B89" s="113"/>
      <c r="C89" s="25" t="s">
        <v>19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52">
        <v>0</v>
      </c>
      <c r="L89" s="80">
        <v>0</v>
      </c>
      <c r="M89" s="80">
        <v>0</v>
      </c>
      <c r="N89" s="80">
        <v>0</v>
      </c>
      <c r="O89" s="80">
        <v>0</v>
      </c>
    </row>
    <row r="90" spans="1:15">
      <c r="A90" s="114" t="s">
        <v>29</v>
      </c>
      <c r="B90" s="115"/>
      <c r="C90" s="26" t="s">
        <v>20</v>
      </c>
      <c r="D90" s="81">
        <f>SUM(D54,D63,D72,D81)</f>
        <v>25.776957425571776</v>
      </c>
      <c r="E90" s="81">
        <f t="shared" ref="E90:O90" si="10">SUM(E54,E63,E72,E81)</f>
        <v>24.395285373188354</v>
      </c>
      <c r="F90" s="81">
        <f t="shared" si="10"/>
        <v>23.675652279937864</v>
      </c>
      <c r="G90" s="81">
        <f t="shared" si="10"/>
        <v>18.972224764613159</v>
      </c>
      <c r="H90" s="81">
        <f t="shared" si="10"/>
        <v>24.961351752833618</v>
      </c>
      <c r="I90" s="81">
        <f t="shared" si="10"/>
        <v>47.036499686324461</v>
      </c>
      <c r="J90" s="81">
        <f t="shared" si="10"/>
        <v>47.749298238979982</v>
      </c>
      <c r="K90" s="52">
        <f t="shared" si="10"/>
        <v>47.516829324454591</v>
      </c>
      <c r="L90" s="81">
        <f t="shared" si="10"/>
        <v>48.735745016430421</v>
      </c>
      <c r="M90" s="81">
        <f t="shared" si="10"/>
        <v>26.469735578514648</v>
      </c>
      <c r="N90" s="81">
        <f t="shared" si="10"/>
        <v>24.514880947123658</v>
      </c>
      <c r="O90" s="81">
        <f t="shared" si="10"/>
        <v>28.440542299281248</v>
      </c>
    </row>
    <row r="91" spans="1:15">
      <c r="A91" s="116"/>
      <c r="B91" s="117"/>
      <c r="C91" s="27" t="s">
        <v>21</v>
      </c>
      <c r="D91" s="81">
        <f t="shared" ref="D91:O98" si="11">SUM(D55,D64,D73,D82)</f>
        <v>3.2436518801335663</v>
      </c>
      <c r="E91" s="81">
        <f t="shared" si="11"/>
        <v>3.1021662680987685</v>
      </c>
      <c r="F91" s="81">
        <f t="shared" si="11"/>
        <v>3.0183461910903517</v>
      </c>
      <c r="G91" s="81">
        <f t="shared" si="11"/>
        <v>3.8650834641181149</v>
      </c>
      <c r="H91" s="81">
        <f t="shared" si="11"/>
        <v>7.4689914602365564</v>
      </c>
      <c r="I91" s="81">
        <f t="shared" si="11"/>
        <v>13.864979980705689</v>
      </c>
      <c r="J91" s="81">
        <f t="shared" si="11"/>
        <v>14.468873467675476</v>
      </c>
      <c r="K91" s="52">
        <f t="shared" si="11"/>
        <v>14.098526936896361</v>
      </c>
      <c r="L91" s="81">
        <f t="shared" si="11"/>
        <v>13.041743134395567</v>
      </c>
      <c r="M91" s="81">
        <f t="shared" si="11"/>
        <v>7.1224984192124179</v>
      </c>
      <c r="N91" s="81">
        <f t="shared" si="11"/>
        <v>3.1457363809048111</v>
      </c>
      <c r="O91" s="81">
        <f t="shared" si="11"/>
        <v>3.5793962073027066</v>
      </c>
    </row>
    <row r="92" spans="1:15">
      <c r="A92" s="116"/>
      <c r="B92" s="117"/>
      <c r="C92" s="27" t="s">
        <v>22</v>
      </c>
      <c r="D92" s="81">
        <f t="shared" si="11"/>
        <v>8.4888139396070955E-2</v>
      </c>
      <c r="E92" s="81">
        <f t="shared" si="11"/>
        <v>8.2498670793234821E-2</v>
      </c>
      <c r="F92" s="81">
        <f t="shared" si="11"/>
        <v>8.3744434554952341E-2</v>
      </c>
      <c r="G92" s="81">
        <f t="shared" si="11"/>
        <v>8.1857071336432649E-2</v>
      </c>
      <c r="H92" s="81">
        <f t="shared" si="11"/>
        <v>9.1735623315224252E-2</v>
      </c>
      <c r="I92" s="81">
        <f t="shared" si="11"/>
        <v>0.34774289778433909</v>
      </c>
      <c r="J92" s="81">
        <f t="shared" si="11"/>
        <v>0.34124551685770871</v>
      </c>
      <c r="K92" s="52">
        <f t="shared" si="11"/>
        <v>0.35261360806206477</v>
      </c>
      <c r="L92" s="81">
        <f t="shared" si="11"/>
        <v>0.35617586757957037</v>
      </c>
      <c r="M92" s="81">
        <f t="shared" si="11"/>
        <v>9.3909595243924851E-2</v>
      </c>
      <c r="N92" s="81">
        <f t="shared" si="11"/>
        <v>8.7730699588603786E-2</v>
      </c>
      <c r="O92" s="81">
        <f t="shared" si="11"/>
        <v>8.9023656365520759E-2</v>
      </c>
    </row>
    <row r="93" spans="1:15">
      <c r="A93" s="116"/>
      <c r="B93" s="117"/>
      <c r="C93" s="27" t="s">
        <v>23</v>
      </c>
      <c r="D93" s="81">
        <f t="shared" si="11"/>
        <v>1.2295850971934175</v>
      </c>
      <c r="E93" s="81">
        <f t="shared" si="11"/>
        <v>1.1885406157371377</v>
      </c>
      <c r="F93" s="81">
        <f t="shared" si="11"/>
        <v>1.18098198379306</v>
      </c>
      <c r="G93" s="81">
        <f t="shared" si="11"/>
        <v>1.6150284354738442</v>
      </c>
      <c r="H93" s="81">
        <f t="shared" si="11"/>
        <v>2.9358565497078244</v>
      </c>
      <c r="I93" s="81">
        <f t="shared" si="11"/>
        <v>5.152668458628634</v>
      </c>
      <c r="J93" s="81">
        <f t="shared" si="11"/>
        <v>5.257093393729507</v>
      </c>
      <c r="K93" s="52">
        <f t="shared" si="11"/>
        <v>5.2328867208574152</v>
      </c>
      <c r="L93" s="81">
        <f t="shared" si="11"/>
        <v>4.7972633806491878</v>
      </c>
      <c r="M93" s="81">
        <f t="shared" si="11"/>
        <v>2.7604458232050515</v>
      </c>
      <c r="N93" s="81">
        <f t="shared" si="11"/>
        <v>1.232753403155938</v>
      </c>
      <c r="O93" s="81">
        <f>SUM(O57,O66,O75,O84)</f>
        <v>1.3537060184170158</v>
      </c>
    </row>
    <row r="94" spans="1:15">
      <c r="A94" s="116"/>
      <c r="B94" s="117"/>
      <c r="C94" s="27" t="s">
        <v>24</v>
      </c>
      <c r="D94" s="81">
        <f t="shared" si="11"/>
        <v>4.9815232854523739</v>
      </c>
      <c r="E94" s="81">
        <f t="shared" si="11"/>
        <v>4.6658021584191403</v>
      </c>
      <c r="F94" s="81">
        <f t="shared" si="11"/>
        <v>4.5499480780257757</v>
      </c>
      <c r="G94" s="81">
        <f t="shared" si="11"/>
        <v>3.6050439810304593</v>
      </c>
      <c r="H94" s="81">
        <f t="shared" si="11"/>
        <v>4.3358803613508483</v>
      </c>
      <c r="I94" s="81">
        <f t="shared" si="11"/>
        <v>8.2426746873161427</v>
      </c>
      <c r="J94" s="81">
        <f t="shared" si="11"/>
        <v>8.4537216921699461</v>
      </c>
      <c r="K94" s="52">
        <f t="shared" si="11"/>
        <v>8.0693437088751772</v>
      </c>
      <c r="L94" s="81">
        <f t="shared" si="11"/>
        <v>8.1582294093385439</v>
      </c>
      <c r="M94" s="81">
        <f t="shared" si="11"/>
        <v>4.4372581831502105</v>
      </c>
      <c r="N94" s="81">
        <f t="shared" si="11"/>
        <v>4.8574765982427124</v>
      </c>
      <c r="O94" s="81">
        <f t="shared" si="11"/>
        <v>5.5505634822644714</v>
      </c>
    </row>
    <row r="95" spans="1:15">
      <c r="A95" s="116"/>
      <c r="B95" s="117"/>
      <c r="C95" s="27" t="s">
        <v>25</v>
      </c>
      <c r="D95" s="81">
        <f t="shared" si="11"/>
        <v>3.5776551907179446</v>
      </c>
      <c r="E95" s="81">
        <f t="shared" si="11"/>
        <v>3.5178761625406829</v>
      </c>
      <c r="F95" s="81">
        <f t="shared" si="11"/>
        <v>3.4665734716861878</v>
      </c>
      <c r="G95" s="81">
        <f t="shared" si="11"/>
        <v>2.7370713673888933</v>
      </c>
      <c r="H95" s="81">
        <f t="shared" si="11"/>
        <v>5.0032646899160982</v>
      </c>
      <c r="I95" s="81">
        <f t="shared" si="11"/>
        <v>12.441589324670765</v>
      </c>
      <c r="J95" s="81">
        <f t="shared" si="11"/>
        <v>12.347375693369091</v>
      </c>
      <c r="K95" s="52">
        <f t="shared" si="11"/>
        <v>12.47537574763208</v>
      </c>
      <c r="L95" s="81">
        <f t="shared" si="11"/>
        <v>11.48887576145005</v>
      </c>
      <c r="M95" s="81">
        <f t="shared" si="11"/>
        <v>4.4277903086850312</v>
      </c>
      <c r="N95" s="81">
        <f t="shared" si="11"/>
        <v>3.5758756943942167</v>
      </c>
      <c r="O95" s="81">
        <f t="shared" si="11"/>
        <v>4.1219373086691959</v>
      </c>
    </row>
    <row r="96" spans="1:15">
      <c r="A96" s="116"/>
      <c r="B96" s="117"/>
      <c r="C96" s="27" t="s">
        <v>26</v>
      </c>
      <c r="D96" s="81">
        <f t="shared" si="11"/>
        <v>1.2609825670732466</v>
      </c>
      <c r="E96" s="81">
        <f t="shared" si="11"/>
        <v>1.223690082014939</v>
      </c>
      <c r="F96" s="81">
        <f t="shared" si="11"/>
        <v>1.2142106715684982</v>
      </c>
      <c r="G96" s="81">
        <f t="shared" si="11"/>
        <v>1.1574302588736245</v>
      </c>
      <c r="H96" s="81">
        <f t="shared" si="11"/>
        <v>2.2988606498888062</v>
      </c>
      <c r="I96" s="81">
        <f t="shared" si="11"/>
        <v>4.265997160131958</v>
      </c>
      <c r="J96" s="81">
        <f t="shared" si="11"/>
        <v>4.3171529398043882</v>
      </c>
      <c r="K96" s="52">
        <f t="shared" si="11"/>
        <v>4.2214872813456052</v>
      </c>
      <c r="L96" s="81">
        <f t="shared" si="11"/>
        <v>4.1519158282569029</v>
      </c>
      <c r="M96" s="81">
        <f>SUM(M60,M69,M78,M87)</f>
        <v>2.1538985245047257</v>
      </c>
      <c r="N96" s="81">
        <f t="shared" si="11"/>
        <v>1.23220556482591</v>
      </c>
      <c r="O96" s="81">
        <f t="shared" si="11"/>
        <v>1.405998153059858</v>
      </c>
    </row>
    <row r="97" spans="1:15">
      <c r="A97" s="116"/>
      <c r="B97" s="117"/>
      <c r="C97" s="27" t="s">
        <v>27</v>
      </c>
      <c r="D97" s="81">
        <f t="shared" si="11"/>
        <v>4.7864169656310391</v>
      </c>
      <c r="E97" s="81">
        <f t="shared" si="11"/>
        <v>4.7022906965289426</v>
      </c>
      <c r="F97" s="81">
        <f t="shared" si="11"/>
        <v>4.7177015432853509</v>
      </c>
      <c r="G97" s="81">
        <f t="shared" si="11"/>
        <v>4.7418484233209082</v>
      </c>
      <c r="H97" s="81">
        <f t="shared" si="11"/>
        <v>7.92008716982102</v>
      </c>
      <c r="I97" s="81">
        <f t="shared" si="11"/>
        <v>12.498128688875259</v>
      </c>
      <c r="J97" s="81">
        <f t="shared" si="11"/>
        <v>13.053318593177586</v>
      </c>
      <c r="K97" s="52">
        <f t="shared" si="11"/>
        <v>12.968838837825293</v>
      </c>
      <c r="L97" s="81">
        <f t="shared" si="11"/>
        <v>12.870634682049459</v>
      </c>
      <c r="M97" s="81">
        <f t="shared" si="11"/>
        <v>8.6495555395460446</v>
      </c>
      <c r="N97" s="81">
        <f t="shared" si="11"/>
        <v>4.801965283815548</v>
      </c>
      <c r="O97" s="81">
        <f t="shared" si="11"/>
        <v>5.1981536628648497</v>
      </c>
    </row>
    <row r="98" spans="1:15">
      <c r="A98" s="118"/>
      <c r="B98" s="119"/>
      <c r="C98" s="27" t="s">
        <v>19</v>
      </c>
      <c r="D98" s="78">
        <f>SUM(D62,D71,D80,D89)</f>
        <v>44.941660551169434</v>
      </c>
      <c r="E98" s="78">
        <f t="shared" si="11"/>
        <v>42.878150027321198</v>
      </c>
      <c r="F98" s="78">
        <f t="shared" si="11"/>
        <v>41.907158653942048</v>
      </c>
      <c r="G98" s="78">
        <f t="shared" si="11"/>
        <v>36.775587766155439</v>
      </c>
      <c r="H98" s="78">
        <f t="shared" si="11"/>
        <v>55.016028257069998</v>
      </c>
      <c r="I98" s="78">
        <f t="shared" si="11"/>
        <v>103.85028088443725</v>
      </c>
      <c r="J98" s="78">
        <f t="shared" si="11"/>
        <v>105.98807953576369</v>
      </c>
      <c r="K98" s="77">
        <f t="shared" si="11"/>
        <v>104.93590216594859</v>
      </c>
      <c r="L98" s="78">
        <f t="shared" si="11"/>
        <v>103.6005830801497</v>
      </c>
      <c r="M98" s="78">
        <f t="shared" si="11"/>
        <v>56.115091972062054</v>
      </c>
      <c r="N98" s="78">
        <f t="shared" si="11"/>
        <v>43.448624572051401</v>
      </c>
      <c r="O98" s="78">
        <f t="shared" si="11"/>
        <v>49.739320788224866</v>
      </c>
    </row>
    <row r="99" spans="1:15">
      <c r="A99" s="19"/>
      <c r="B99" s="19"/>
      <c r="C99" s="19"/>
      <c r="D99" s="79"/>
      <c r="E99" s="79"/>
      <c r="F99" s="79"/>
      <c r="G99" s="79"/>
      <c r="H99" s="79"/>
      <c r="I99" s="79"/>
      <c r="J99" s="79"/>
      <c r="K99" s="103"/>
      <c r="L99" s="79"/>
      <c r="M99" s="79"/>
      <c r="N99" s="79"/>
      <c r="O99" s="79"/>
    </row>
    <row r="100" spans="1:15" ht="45" customHeight="1">
      <c r="A100" s="166" t="s">
        <v>12</v>
      </c>
      <c r="B100" s="167"/>
      <c r="C100" s="16"/>
      <c r="D100" s="78">
        <f>SUM(D43,D98)</f>
        <v>55.185804671385803</v>
      </c>
      <c r="E100" s="78">
        <f t="shared" ref="E100:O100" si="12">SUM(E43,E98)</f>
        <v>52.301380027321201</v>
      </c>
      <c r="F100" s="78">
        <f t="shared" si="12"/>
        <v>52.065378653942048</v>
      </c>
      <c r="G100" s="78">
        <f t="shared" si="12"/>
        <v>47.701707766155437</v>
      </c>
      <c r="H100" s="78">
        <f t="shared" si="12"/>
        <v>91.339543781908986</v>
      </c>
      <c r="I100" s="78">
        <f t="shared" si="12"/>
        <v>149.77336038327624</v>
      </c>
      <c r="J100" s="78">
        <f t="shared" si="12"/>
        <v>162.44264901344167</v>
      </c>
      <c r="K100" s="77">
        <f t="shared" si="12"/>
        <v>162.29975300362656</v>
      </c>
      <c r="L100" s="78">
        <f t="shared" si="12"/>
        <v>156.48016119782767</v>
      </c>
      <c r="M100" s="78">
        <f t="shared" si="12"/>
        <v>96.175179277901037</v>
      </c>
      <c r="N100" s="78">
        <f t="shared" si="12"/>
        <v>53.606844572051401</v>
      </c>
      <c r="O100" s="78">
        <f t="shared" si="12"/>
        <v>59.634260788224864</v>
      </c>
    </row>
  </sheetData>
  <mergeCells count="25">
    <mergeCell ref="B54:B62"/>
    <mergeCell ref="A3:O3"/>
    <mergeCell ref="A4:O4"/>
    <mergeCell ref="A7:A15"/>
    <mergeCell ref="B7:B15"/>
    <mergeCell ref="A16:A24"/>
    <mergeCell ref="B16:B24"/>
    <mergeCell ref="A43:B51"/>
    <mergeCell ref="D45:O49"/>
    <mergeCell ref="A1:O1"/>
    <mergeCell ref="A2:O2"/>
    <mergeCell ref="D9:O13"/>
    <mergeCell ref="A90:B98"/>
    <mergeCell ref="A100:B100"/>
    <mergeCell ref="A63:A71"/>
    <mergeCell ref="B63:B71"/>
    <mergeCell ref="A72:A80"/>
    <mergeCell ref="B72:B80"/>
    <mergeCell ref="A81:A89"/>
    <mergeCell ref="B81:B89"/>
    <mergeCell ref="A25:A33"/>
    <mergeCell ref="B25:B33"/>
    <mergeCell ref="A34:A42"/>
    <mergeCell ref="B34:B42"/>
    <mergeCell ref="A54:A62"/>
  </mergeCells>
  <pageMargins left="0.75" right="0.75" top="1" bottom="1" header="0.5" footer="0.5"/>
  <pageSetup orientation="portrait" horizontalDpi="4294967292" verticalDpi="4294967292"/>
  <headerFooter>
    <oddHeader>&amp;RDemandResponseOIR-2013_DR_ED_124-Q01Atch01-CONF</oddHeader>
  </headerFooter>
  <ignoredErrors>
    <ignoredError sqref="D16 D17:O42 E16:O16" emptyCellReference="1"/>
    <ignoredError sqref="B52:B89 B7:B4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pane xSplit="3" ySplit="6" topLeftCell="D48" activePane="bottomRight" state="frozen"/>
      <selection activeCell="K1" sqref="K1"/>
      <selection pane="topRight" activeCell="K1" sqref="K1"/>
      <selection pane="bottomLeft" activeCell="K1" sqref="K1"/>
      <selection pane="bottomRight" activeCell="W26" sqref="W26"/>
    </sheetView>
  </sheetViews>
  <sheetFormatPr baseColWidth="10" defaultColWidth="11" defaultRowHeight="15" x14ac:dyDescent="0"/>
  <cols>
    <col min="1" max="1" width="52.6640625" customWidth="1"/>
    <col min="2" max="2" width="9.6640625" bestFit="1" customWidth="1"/>
    <col min="3" max="3" width="26.33203125" bestFit="1" customWidth="1"/>
    <col min="4" max="7" width="8" style="36" bestFit="1" customWidth="1"/>
    <col min="8" max="8" width="8.33203125" style="36" bestFit="1" customWidth="1"/>
    <col min="9" max="9" width="8" style="36" bestFit="1" customWidth="1"/>
    <col min="10" max="10" width="7.6640625" style="36" bestFit="1" customWidth="1"/>
    <col min="11" max="11" width="8.33203125" style="36" bestFit="1" customWidth="1"/>
    <col min="12" max="12" width="8.1640625" style="36" bestFit="1" customWidth="1"/>
    <col min="13" max="13" width="8" style="36" bestFit="1" customWidth="1"/>
    <col min="14" max="14" width="8.33203125" style="36" bestFit="1" customWidth="1"/>
    <col min="15" max="15" width="8.1640625" style="36" bestFit="1" customWidth="1"/>
    <col min="16" max="16" width="7.1640625" bestFit="1" customWidth="1"/>
    <col min="17" max="17" width="6.1640625" bestFit="1" customWidth="1"/>
    <col min="18" max="27" width="7.1640625" bestFit="1" customWidth="1"/>
  </cols>
  <sheetData>
    <row r="1" spans="1:15">
      <c r="A1" s="141" t="s">
        <v>46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ht="15" customHeight="1">
      <c r="A2" s="144" t="s">
        <v>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15" ht="15" customHeight="1">
      <c r="A3" s="144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5" ht="15" customHeight="1">
      <c r="A4" s="144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</row>
    <row r="5" spans="1:15">
      <c r="A5" s="24"/>
      <c r="B5" s="24"/>
      <c r="C5" s="2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>
      <c r="A6" s="10" t="s">
        <v>0</v>
      </c>
      <c r="B6" s="10" t="s">
        <v>18</v>
      </c>
      <c r="C6" s="10" t="s">
        <v>30</v>
      </c>
      <c r="D6" s="32">
        <v>44927</v>
      </c>
      <c r="E6" s="32">
        <v>44958</v>
      </c>
      <c r="F6" s="32">
        <v>44986</v>
      </c>
      <c r="G6" s="32">
        <v>45017</v>
      </c>
      <c r="H6" s="32">
        <v>45047</v>
      </c>
      <c r="I6" s="32">
        <v>45078</v>
      </c>
      <c r="J6" s="32">
        <v>45108</v>
      </c>
      <c r="K6" s="33">
        <v>45139</v>
      </c>
      <c r="L6" s="32">
        <v>45170</v>
      </c>
      <c r="M6" s="32">
        <v>45200</v>
      </c>
      <c r="N6" s="32">
        <v>45231</v>
      </c>
      <c r="O6" s="32">
        <v>45261</v>
      </c>
    </row>
    <row r="7" spans="1:15">
      <c r="A7" s="168" t="s">
        <v>9</v>
      </c>
      <c r="B7" s="132" t="s">
        <v>36</v>
      </c>
      <c r="C7" s="12" t="s">
        <v>20</v>
      </c>
      <c r="D7" s="55">
        <v>9.3383264541625977</v>
      </c>
      <c r="E7" s="51">
        <v>8.59</v>
      </c>
      <c r="F7" s="51">
        <v>9.26</v>
      </c>
      <c r="G7" s="51">
        <v>9.9600000000000009</v>
      </c>
      <c r="H7" s="51">
        <v>10.52</v>
      </c>
      <c r="I7" s="51">
        <v>10.75</v>
      </c>
      <c r="J7" s="51">
        <v>10.67</v>
      </c>
      <c r="K7" s="52">
        <v>10.57</v>
      </c>
      <c r="L7" s="51">
        <v>10.62</v>
      </c>
      <c r="M7" s="51">
        <v>10.18</v>
      </c>
      <c r="N7" s="51">
        <v>9.26</v>
      </c>
      <c r="O7" s="51">
        <v>9.02</v>
      </c>
    </row>
    <row r="8" spans="1:15">
      <c r="A8" s="169"/>
      <c r="B8" s="133"/>
      <c r="C8" s="12" t="s">
        <v>21</v>
      </c>
      <c r="D8" s="48">
        <v>11.126070022583008</v>
      </c>
      <c r="E8" s="51">
        <v>8.94</v>
      </c>
      <c r="F8" s="51">
        <v>9.6300000000000008</v>
      </c>
      <c r="G8" s="51">
        <v>10.36</v>
      </c>
      <c r="H8" s="51">
        <v>10.94</v>
      </c>
      <c r="I8" s="51">
        <v>11.18</v>
      </c>
      <c r="J8" s="51">
        <v>11.1</v>
      </c>
      <c r="K8" s="52">
        <v>11</v>
      </c>
      <c r="L8" s="51">
        <v>11.05</v>
      </c>
      <c r="M8" s="51">
        <v>10.58</v>
      </c>
      <c r="N8" s="51">
        <v>9.6300000000000008</v>
      </c>
      <c r="O8" s="51">
        <v>9.3800000000000008</v>
      </c>
    </row>
    <row r="9" spans="1:15">
      <c r="A9" s="169"/>
      <c r="B9" s="133"/>
      <c r="C9" s="45" t="s">
        <v>22</v>
      </c>
      <c r="D9" s="147" t="s">
        <v>42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</row>
    <row r="10" spans="1:15">
      <c r="A10" s="169"/>
      <c r="B10" s="133"/>
      <c r="C10" s="45" t="s">
        <v>23</v>
      </c>
      <c r="D10" s="184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6"/>
    </row>
    <row r="11" spans="1:15">
      <c r="A11" s="169"/>
      <c r="B11" s="133"/>
      <c r="C11" s="45" t="s">
        <v>24</v>
      </c>
      <c r="D11" s="184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/>
    </row>
    <row r="12" spans="1:15">
      <c r="A12" s="169"/>
      <c r="B12" s="133"/>
      <c r="C12" s="45" t="s">
        <v>25</v>
      </c>
      <c r="D12" s="184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6"/>
    </row>
    <row r="13" spans="1:15">
      <c r="A13" s="169"/>
      <c r="B13" s="133"/>
      <c r="C13" s="45" t="s">
        <v>26</v>
      </c>
      <c r="D13" s="187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9"/>
    </row>
    <row r="14" spans="1:15">
      <c r="A14" s="169"/>
      <c r="B14" s="133"/>
      <c r="C14" s="12" t="s">
        <v>27</v>
      </c>
      <c r="D14" s="48">
        <v>123.10189819335938</v>
      </c>
      <c r="E14" s="48">
        <v>119.17</v>
      </c>
      <c r="F14" s="48">
        <v>128.47</v>
      </c>
      <c r="G14" s="48">
        <v>138.24</v>
      </c>
      <c r="H14" s="48">
        <v>145.91999999999999</v>
      </c>
      <c r="I14" s="48">
        <v>149.12</v>
      </c>
      <c r="J14" s="48">
        <v>148.05000000000001</v>
      </c>
      <c r="K14" s="49">
        <v>146.69999999999999</v>
      </c>
      <c r="L14" s="48">
        <v>147.37</v>
      </c>
      <c r="M14" s="48">
        <v>141.16999999999999</v>
      </c>
      <c r="N14" s="48">
        <v>128.43</v>
      </c>
      <c r="O14" s="48">
        <v>125.17</v>
      </c>
    </row>
    <row r="15" spans="1:15">
      <c r="A15" s="170"/>
      <c r="B15" s="134"/>
      <c r="C15" s="12" t="s">
        <v>19</v>
      </c>
      <c r="D15" s="105">
        <v>195.63</v>
      </c>
      <c r="E15" s="105">
        <v>186.2</v>
      </c>
      <c r="F15" s="105">
        <v>200.73</v>
      </c>
      <c r="G15" s="105">
        <v>215.99</v>
      </c>
      <c r="H15" s="105">
        <v>228.01</v>
      </c>
      <c r="I15" s="105">
        <v>232.99</v>
      </c>
      <c r="J15" s="105">
        <v>231.33</v>
      </c>
      <c r="K15" s="233">
        <v>229.22</v>
      </c>
      <c r="L15" s="105">
        <v>230.26</v>
      </c>
      <c r="M15" s="105">
        <v>220.57</v>
      </c>
      <c r="N15" s="105">
        <v>200.68</v>
      </c>
      <c r="O15" s="105">
        <v>195.57</v>
      </c>
    </row>
    <row r="16" spans="1:15">
      <c r="A16" s="108" t="s">
        <v>7</v>
      </c>
      <c r="B16" s="111" t="s">
        <v>36</v>
      </c>
      <c r="C16" s="25" t="s">
        <v>20</v>
      </c>
      <c r="D16" s="57">
        <v>0</v>
      </c>
      <c r="E16" s="57">
        <v>0</v>
      </c>
      <c r="F16" s="57">
        <v>0</v>
      </c>
      <c r="G16" s="57">
        <v>0</v>
      </c>
      <c r="H16" s="57">
        <v>11.81058</v>
      </c>
      <c r="I16" s="57">
        <v>15.747439999999999</v>
      </c>
      <c r="J16" s="57">
        <v>21.37152</v>
      </c>
      <c r="K16" s="56">
        <v>22.49634</v>
      </c>
      <c r="L16" s="57">
        <v>19.12189</v>
      </c>
      <c r="M16" s="57">
        <v>17.434660000000001</v>
      </c>
      <c r="N16" s="57">
        <v>0</v>
      </c>
      <c r="O16" s="57">
        <v>0</v>
      </c>
    </row>
    <row r="17" spans="1:15">
      <c r="A17" s="109"/>
      <c r="B17" s="112"/>
      <c r="C17" s="25" t="s">
        <v>21</v>
      </c>
      <c r="D17" s="57">
        <v>0</v>
      </c>
      <c r="E17" s="57">
        <v>0</v>
      </c>
      <c r="F17" s="57">
        <v>0</v>
      </c>
      <c r="G17" s="57">
        <v>0</v>
      </c>
      <c r="H17" s="58">
        <v>3.9931589999999999</v>
      </c>
      <c r="I17" s="58">
        <v>5.3242120000000002</v>
      </c>
      <c r="J17" s="58">
        <v>7.2257160000000002</v>
      </c>
      <c r="K17" s="49">
        <v>7.6060160000000003</v>
      </c>
      <c r="L17" s="58">
        <v>6.4651139999999998</v>
      </c>
      <c r="M17" s="58">
        <v>5.8946630000000004</v>
      </c>
      <c r="N17" s="57">
        <v>0</v>
      </c>
      <c r="O17" s="57">
        <v>0</v>
      </c>
    </row>
    <row r="18" spans="1:15">
      <c r="A18" s="109"/>
      <c r="B18" s="112"/>
      <c r="C18" s="25" t="s">
        <v>22</v>
      </c>
      <c r="D18" s="57">
        <v>0</v>
      </c>
      <c r="E18" s="57">
        <v>0</v>
      </c>
      <c r="F18" s="57">
        <v>0</v>
      </c>
      <c r="G18" s="57">
        <v>0</v>
      </c>
      <c r="H18" s="58">
        <v>0</v>
      </c>
      <c r="I18" s="58">
        <v>0</v>
      </c>
      <c r="J18" s="58">
        <v>0</v>
      </c>
      <c r="K18" s="49">
        <v>0</v>
      </c>
      <c r="L18" s="58">
        <v>0</v>
      </c>
      <c r="M18" s="58">
        <v>0</v>
      </c>
      <c r="N18" s="57">
        <v>0</v>
      </c>
      <c r="O18" s="57">
        <v>0</v>
      </c>
    </row>
    <row r="19" spans="1:15">
      <c r="A19" s="109"/>
      <c r="B19" s="112"/>
      <c r="C19" s="25" t="s">
        <v>23</v>
      </c>
      <c r="D19" s="57">
        <v>0</v>
      </c>
      <c r="E19" s="57">
        <v>0</v>
      </c>
      <c r="F19" s="57">
        <v>0</v>
      </c>
      <c r="G19" s="57">
        <v>0</v>
      </c>
      <c r="H19" s="58">
        <v>0.98709040000000003</v>
      </c>
      <c r="I19" s="58">
        <v>1.3161210000000001</v>
      </c>
      <c r="J19" s="58">
        <v>1.7861640000000001</v>
      </c>
      <c r="K19" s="49">
        <v>1.880172</v>
      </c>
      <c r="L19" s="58">
        <v>1.5981460000000001</v>
      </c>
      <c r="M19" s="58">
        <v>1.457133</v>
      </c>
      <c r="N19" s="57">
        <v>0</v>
      </c>
      <c r="O19" s="57">
        <v>0</v>
      </c>
    </row>
    <row r="20" spans="1:15">
      <c r="A20" s="109"/>
      <c r="B20" s="112"/>
      <c r="C20" s="25" t="s">
        <v>24</v>
      </c>
      <c r="D20" s="57">
        <v>0</v>
      </c>
      <c r="E20" s="57">
        <v>0</v>
      </c>
      <c r="F20" s="57">
        <v>0</v>
      </c>
      <c r="G20" s="57">
        <v>0</v>
      </c>
      <c r="H20" s="58">
        <v>0.94661070000000003</v>
      </c>
      <c r="I20" s="58">
        <v>1.262148</v>
      </c>
      <c r="J20" s="58">
        <v>1.712915</v>
      </c>
      <c r="K20" s="49">
        <v>1.8030679999999999</v>
      </c>
      <c r="L20" s="58">
        <v>1.532608</v>
      </c>
      <c r="M20" s="58">
        <v>1.397378</v>
      </c>
      <c r="N20" s="57">
        <v>0</v>
      </c>
      <c r="O20" s="57">
        <v>0</v>
      </c>
    </row>
    <row r="21" spans="1:15">
      <c r="A21" s="109"/>
      <c r="B21" s="112"/>
      <c r="C21" s="25" t="s">
        <v>25</v>
      </c>
      <c r="D21" s="57">
        <v>0</v>
      </c>
      <c r="E21" s="57">
        <v>0</v>
      </c>
      <c r="F21" s="57">
        <v>0</v>
      </c>
      <c r="G21" s="57">
        <v>0</v>
      </c>
      <c r="H21" s="58">
        <v>1.1927650000000001</v>
      </c>
      <c r="I21" s="58">
        <v>1.5903529999999999</v>
      </c>
      <c r="J21" s="58">
        <v>2.158337</v>
      </c>
      <c r="K21" s="49">
        <v>2.2719330000000002</v>
      </c>
      <c r="L21" s="58">
        <v>1.9311430000000001</v>
      </c>
      <c r="M21" s="58">
        <v>1.760748</v>
      </c>
      <c r="N21" s="57">
        <v>0</v>
      </c>
      <c r="O21" s="57">
        <v>0</v>
      </c>
    </row>
    <row r="22" spans="1:15">
      <c r="A22" s="109"/>
      <c r="B22" s="112"/>
      <c r="C22" s="25" t="s">
        <v>26</v>
      </c>
      <c r="D22" s="57">
        <v>0</v>
      </c>
      <c r="E22" s="57">
        <v>0</v>
      </c>
      <c r="F22" s="57">
        <v>0</v>
      </c>
      <c r="G22" s="57">
        <v>0</v>
      </c>
      <c r="H22" s="58">
        <v>1.120196</v>
      </c>
      <c r="I22" s="58">
        <v>1.493595</v>
      </c>
      <c r="J22" s="58">
        <v>2.0270220000000001</v>
      </c>
      <c r="K22" s="49">
        <v>2.1337069999999998</v>
      </c>
      <c r="L22" s="58">
        <v>1.8136509999999999</v>
      </c>
      <c r="M22" s="58">
        <v>1.6536230000000001</v>
      </c>
      <c r="N22" s="57">
        <v>0</v>
      </c>
      <c r="O22" s="57">
        <v>0</v>
      </c>
    </row>
    <row r="23" spans="1:15">
      <c r="A23" s="109"/>
      <c r="B23" s="112"/>
      <c r="C23" s="25" t="s">
        <v>27</v>
      </c>
      <c r="D23" s="57">
        <v>0</v>
      </c>
      <c r="E23" s="57">
        <v>0</v>
      </c>
      <c r="F23" s="57">
        <v>0</v>
      </c>
      <c r="G23" s="57">
        <v>0</v>
      </c>
      <c r="H23" s="58">
        <v>0.94960029999999995</v>
      </c>
      <c r="I23" s="58">
        <v>1.2661340000000001</v>
      </c>
      <c r="J23" s="58">
        <v>1.718324</v>
      </c>
      <c r="K23" s="49">
        <v>1.808762</v>
      </c>
      <c r="L23" s="58">
        <v>1.5374479999999999</v>
      </c>
      <c r="M23" s="58">
        <v>1.401791</v>
      </c>
      <c r="N23" s="57">
        <v>0</v>
      </c>
      <c r="O23" s="57">
        <v>0</v>
      </c>
    </row>
    <row r="24" spans="1:15">
      <c r="A24" s="110"/>
      <c r="B24" s="113"/>
      <c r="C24" s="25" t="s">
        <v>19</v>
      </c>
      <c r="D24" s="59">
        <v>0</v>
      </c>
      <c r="E24" s="59">
        <v>0</v>
      </c>
      <c r="F24" s="59">
        <v>0</v>
      </c>
      <c r="G24" s="59">
        <v>0</v>
      </c>
      <c r="H24" s="59">
        <f>SUM(H16:H23)</f>
        <v>21.000001400000002</v>
      </c>
      <c r="I24" s="59">
        <f t="shared" ref="I24:M24" si="0">SUM(I16:I23)</f>
        <v>28.000003</v>
      </c>
      <c r="J24" s="59">
        <f t="shared" si="0"/>
        <v>37.999998000000012</v>
      </c>
      <c r="K24" s="92">
        <f t="shared" si="0"/>
        <v>39.999998000000005</v>
      </c>
      <c r="L24" s="59">
        <f t="shared" si="0"/>
        <v>33.999999999999993</v>
      </c>
      <c r="M24" s="59">
        <f t="shared" si="0"/>
        <v>30.999995999999999</v>
      </c>
      <c r="N24" s="59">
        <v>0</v>
      </c>
      <c r="O24" s="59">
        <v>0</v>
      </c>
    </row>
    <row r="25" spans="1:15">
      <c r="A25" s="168" t="s">
        <v>6</v>
      </c>
      <c r="B25" s="132" t="s">
        <v>36</v>
      </c>
      <c r="C25" s="12" t="s">
        <v>20</v>
      </c>
      <c r="D25" s="55">
        <v>0</v>
      </c>
      <c r="E25" s="55">
        <v>0</v>
      </c>
      <c r="F25" s="55">
        <v>0</v>
      </c>
      <c r="G25" s="55">
        <v>0</v>
      </c>
      <c r="H25" s="55">
        <v>3.532944338048301</v>
      </c>
      <c r="I25" s="55">
        <v>3.532944338048301</v>
      </c>
      <c r="J25" s="55">
        <v>7.065888676096602</v>
      </c>
      <c r="K25" s="56">
        <v>7.065888676096602</v>
      </c>
      <c r="L25" s="55">
        <v>7.065888676096602</v>
      </c>
      <c r="M25" s="55">
        <v>3.532944338048301</v>
      </c>
      <c r="N25" s="55">
        <v>0</v>
      </c>
      <c r="O25" s="55">
        <v>0</v>
      </c>
    </row>
    <row r="26" spans="1:15">
      <c r="A26" s="169"/>
      <c r="B26" s="133"/>
      <c r="C26" s="12" t="s">
        <v>21</v>
      </c>
      <c r="D26" s="55">
        <v>0</v>
      </c>
      <c r="E26" s="55">
        <v>0</v>
      </c>
      <c r="F26" s="55">
        <v>0</v>
      </c>
      <c r="G26" s="55">
        <v>0</v>
      </c>
      <c r="H26" s="48">
        <v>1.710743266758203</v>
      </c>
      <c r="I26" s="48">
        <v>1.710743266758203</v>
      </c>
      <c r="J26" s="48">
        <v>3.421486533516406</v>
      </c>
      <c r="K26" s="49">
        <v>3.421486533516406</v>
      </c>
      <c r="L26" s="48">
        <v>3.421486533516406</v>
      </c>
      <c r="M26" s="48">
        <v>1.710743266758203</v>
      </c>
      <c r="N26" s="55">
        <v>0</v>
      </c>
      <c r="O26" s="55">
        <v>0</v>
      </c>
    </row>
    <row r="27" spans="1:15">
      <c r="A27" s="169"/>
      <c r="B27" s="133"/>
      <c r="C27" s="12" t="s">
        <v>22</v>
      </c>
      <c r="D27" s="55">
        <v>0</v>
      </c>
      <c r="E27" s="55">
        <v>0</v>
      </c>
      <c r="F27" s="55">
        <v>0</v>
      </c>
      <c r="G27" s="55">
        <v>0</v>
      </c>
      <c r="H27" s="48">
        <v>2.3207841704146157E-4</v>
      </c>
      <c r="I27" s="48">
        <v>2.3207841704146157E-4</v>
      </c>
      <c r="J27" s="48">
        <v>4.6415683408292314E-4</v>
      </c>
      <c r="K27" s="49">
        <v>4.6415683408292314E-4</v>
      </c>
      <c r="L27" s="48">
        <v>4.6415683408292314E-4</v>
      </c>
      <c r="M27" s="48">
        <v>2.3207841704146157E-4</v>
      </c>
      <c r="N27" s="55">
        <v>0</v>
      </c>
      <c r="O27" s="55">
        <v>0</v>
      </c>
    </row>
    <row r="28" spans="1:15">
      <c r="A28" s="169"/>
      <c r="B28" s="133"/>
      <c r="C28" s="12" t="s">
        <v>23</v>
      </c>
      <c r="D28" s="55">
        <v>0</v>
      </c>
      <c r="E28" s="55">
        <v>0</v>
      </c>
      <c r="F28" s="55">
        <v>0</v>
      </c>
      <c r="G28" s="55">
        <v>0</v>
      </c>
      <c r="H28" s="48">
        <v>0.67090293930206923</v>
      </c>
      <c r="I28" s="48">
        <v>0.67090293930206923</v>
      </c>
      <c r="J28" s="48">
        <v>1.3418058786041385</v>
      </c>
      <c r="K28" s="49">
        <v>1.3418058786041385</v>
      </c>
      <c r="L28" s="48">
        <v>1.3418058786041385</v>
      </c>
      <c r="M28" s="48">
        <v>0.67090293930206923</v>
      </c>
      <c r="N28" s="55">
        <v>0</v>
      </c>
      <c r="O28" s="55">
        <v>0</v>
      </c>
    </row>
    <row r="29" spans="1:15">
      <c r="A29" s="169"/>
      <c r="B29" s="133"/>
      <c r="C29" s="12" t="s">
        <v>24</v>
      </c>
      <c r="D29" s="55">
        <v>0</v>
      </c>
      <c r="E29" s="55">
        <v>0</v>
      </c>
      <c r="F29" s="55">
        <v>0</v>
      </c>
      <c r="G29" s="55">
        <v>0</v>
      </c>
      <c r="H29" s="48">
        <v>0.31837081012008966</v>
      </c>
      <c r="I29" s="48">
        <v>0.31837081012008966</v>
      </c>
      <c r="J29" s="48">
        <v>0.63674162024017933</v>
      </c>
      <c r="K29" s="49">
        <v>0.63674162024017933</v>
      </c>
      <c r="L29" s="48">
        <v>0.63674162024017933</v>
      </c>
      <c r="M29" s="48">
        <v>0.31837081012008966</v>
      </c>
      <c r="N29" s="55">
        <v>0</v>
      </c>
      <c r="O29" s="55">
        <v>0</v>
      </c>
    </row>
    <row r="30" spans="1:15">
      <c r="A30" s="169"/>
      <c r="B30" s="133"/>
      <c r="C30" s="12" t="s">
        <v>25</v>
      </c>
      <c r="D30" s="55">
        <v>0</v>
      </c>
      <c r="E30" s="55">
        <v>0</v>
      </c>
      <c r="F30" s="55">
        <v>0</v>
      </c>
      <c r="G30" s="55">
        <v>0</v>
      </c>
      <c r="H30" s="48">
        <v>1.8216598149530898</v>
      </c>
      <c r="I30" s="48">
        <v>1.8216598149530898</v>
      </c>
      <c r="J30" s="48">
        <v>3.6433196299061796</v>
      </c>
      <c r="K30" s="49">
        <v>3.6433196299061796</v>
      </c>
      <c r="L30" s="48">
        <v>3.6433196299061796</v>
      </c>
      <c r="M30" s="48">
        <v>1.8216598149530898</v>
      </c>
      <c r="N30" s="55">
        <v>0</v>
      </c>
      <c r="O30" s="55">
        <v>0</v>
      </c>
    </row>
    <row r="31" spans="1:15">
      <c r="A31" s="169"/>
      <c r="B31" s="133"/>
      <c r="C31" s="12" t="s">
        <v>26</v>
      </c>
      <c r="D31" s="55">
        <v>0</v>
      </c>
      <c r="E31" s="55">
        <v>0</v>
      </c>
      <c r="F31" s="55">
        <v>0</v>
      </c>
      <c r="G31" s="55">
        <v>0</v>
      </c>
      <c r="H31" s="48">
        <v>0.8928180374753012</v>
      </c>
      <c r="I31" s="48">
        <v>0.8928180374753012</v>
      </c>
      <c r="J31" s="48">
        <v>1.7856360749506024</v>
      </c>
      <c r="K31" s="49">
        <v>1.7856360749506024</v>
      </c>
      <c r="L31" s="48">
        <v>1.7856360749506024</v>
      </c>
      <c r="M31" s="48">
        <v>0.8928180374753012</v>
      </c>
      <c r="N31" s="55">
        <v>0</v>
      </c>
      <c r="O31" s="55">
        <v>0</v>
      </c>
    </row>
    <row r="32" spans="1:15">
      <c r="A32" s="169"/>
      <c r="B32" s="133"/>
      <c r="C32" s="12" t="s">
        <v>27</v>
      </c>
      <c r="D32" s="55">
        <v>0</v>
      </c>
      <c r="E32" s="55">
        <v>0</v>
      </c>
      <c r="F32" s="55">
        <v>0</v>
      </c>
      <c r="G32" s="55">
        <v>0</v>
      </c>
      <c r="H32" s="48">
        <v>2.0523303861579043</v>
      </c>
      <c r="I32" s="48">
        <v>2.0523303861579043</v>
      </c>
      <c r="J32" s="48">
        <v>4.1046607723158086</v>
      </c>
      <c r="K32" s="49">
        <v>4.1046607723158086</v>
      </c>
      <c r="L32" s="48">
        <v>4.1046607723158086</v>
      </c>
      <c r="M32" s="48">
        <v>2.0523303861579043</v>
      </c>
      <c r="N32" s="55">
        <v>0</v>
      </c>
      <c r="O32" s="55">
        <v>0</v>
      </c>
    </row>
    <row r="33" spans="1:15">
      <c r="A33" s="170"/>
      <c r="B33" s="134"/>
      <c r="C33" s="12" t="s">
        <v>19</v>
      </c>
      <c r="D33" s="50">
        <v>0</v>
      </c>
      <c r="E33" s="50">
        <v>0</v>
      </c>
      <c r="F33" s="50">
        <v>0</v>
      </c>
      <c r="G33" s="50">
        <v>0</v>
      </c>
      <c r="H33" s="50">
        <f>SUM(H25:H32)</f>
        <v>11.000001671231999</v>
      </c>
      <c r="I33" s="50">
        <f t="shared" ref="I33:M33" si="1">SUM(I25:I32)</f>
        <v>11.000001671231999</v>
      </c>
      <c r="J33" s="50">
        <f t="shared" si="1"/>
        <v>22.000003342463998</v>
      </c>
      <c r="K33" s="92">
        <f t="shared" si="1"/>
        <v>22.000003342463998</v>
      </c>
      <c r="L33" s="50">
        <f t="shared" si="1"/>
        <v>22.000003342463998</v>
      </c>
      <c r="M33" s="50">
        <f t="shared" si="1"/>
        <v>11.000001671231999</v>
      </c>
      <c r="N33" s="50">
        <v>0</v>
      </c>
      <c r="O33" s="50">
        <v>0</v>
      </c>
    </row>
    <row r="34" spans="1:15">
      <c r="A34" s="108" t="s">
        <v>8</v>
      </c>
      <c r="B34" s="111" t="s">
        <v>36</v>
      </c>
      <c r="C34" s="25" t="s">
        <v>20</v>
      </c>
      <c r="D34" s="57">
        <v>0</v>
      </c>
      <c r="E34" s="57">
        <v>0</v>
      </c>
      <c r="F34" s="57">
        <v>0</v>
      </c>
      <c r="G34" s="57">
        <v>0</v>
      </c>
      <c r="H34" s="57">
        <v>6.6140559999999997</v>
      </c>
      <c r="I34" s="57">
        <v>10.796849999999999</v>
      </c>
      <c r="J34" s="57">
        <v>11.274290000000001</v>
      </c>
      <c r="K34" s="56">
        <v>11.095980000000001</v>
      </c>
      <c r="L34" s="57">
        <v>10.39907</v>
      </c>
      <c r="M34" s="57">
        <v>4.900309</v>
      </c>
      <c r="N34" s="57">
        <v>0</v>
      </c>
      <c r="O34" s="57">
        <v>0</v>
      </c>
    </row>
    <row r="35" spans="1:15">
      <c r="A35" s="109"/>
      <c r="B35" s="112"/>
      <c r="C35" s="31" t="s">
        <v>21</v>
      </c>
      <c r="D35" s="57">
        <v>0</v>
      </c>
      <c r="E35" s="57">
        <v>0</v>
      </c>
      <c r="F35" s="57">
        <v>0</v>
      </c>
      <c r="G35" s="57">
        <v>0</v>
      </c>
      <c r="H35" s="60">
        <v>4.275353</v>
      </c>
      <c r="I35" s="60">
        <v>5.6906970000000001</v>
      </c>
      <c r="J35" s="60">
        <v>5.8693580000000001</v>
      </c>
      <c r="K35" s="61">
        <v>5.3134439999999996</v>
      </c>
      <c r="L35" s="60">
        <v>4.8584110000000003</v>
      </c>
      <c r="M35" s="60">
        <v>2.6759949999999999</v>
      </c>
      <c r="N35" s="57">
        <v>0</v>
      </c>
      <c r="O35" s="57">
        <v>0</v>
      </c>
    </row>
    <row r="36" spans="1:15">
      <c r="A36" s="109"/>
      <c r="B36" s="112"/>
      <c r="C36" s="25" t="s">
        <v>22</v>
      </c>
      <c r="D36" s="57">
        <v>0</v>
      </c>
      <c r="E36" s="57">
        <v>0</v>
      </c>
      <c r="F36" s="57">
        <v>0</v>
      </c>
      <c r="G36" s="57">
        <v>0</v>
      </c>
      <c r="H36" s="60">
        <v>3.0380000000000001E-4</v>
      </c>
      <c r="I36" s="60">
        <v>4.7179999999999998E-4</v>
      </c>
      <c r="J36" s="60">
        <v>5.22E-4</v>
      </c>
      <c r="K36" s="61">
        <v>5.1139999999999996E-4</v>
      </c>
      <c r="L36" s="60">
        <v>3.9419999999999999E-4</v>
      </c>
      <c r="M36" s="60">
        <v>1.284E-4</v>
      </c>
      <c r="N36" s="57">
        <v>0</v>
      </c>
      <c r="O36" s="57">
        <v>0</v>
      </c>
    </row>
    <row r="37" spans="1:15">
      <c r="A37" s="109"/>
      <c r="B37" s="112"/>
      <c r="C37" s="25" t="s">
        <v>23</v>
      </c>
      <c r="D37" s="57">
        <v>0</v>
      </c>
      <c r="E37" s="57">
        <v>0</v>
      </c>
      <c r="F37" s="57">
        <v>0</v>
      </c>
      <c r="G37" s="57">
        <v>0</v>
      </c>
      <c r="H37" s="60">
        <v>1.76474</v>
      </c>
      <c r="I37" s="60">
        <v>2.234632</v>
      </c>
      <c r="J37" s="60">
        <v>2.2251159999999999</v>
      </c>
      <c r="K37" s="61">
        <v>2.0907339999999999</v>
      </c>
      <c r="L37" s="60">
        <v>1.9369719999999999</v>
      </c>
      <c r="M37" s="60">
        <v>1.3233170000000001</v>
      </c>
      <c r="N37" s="57">
        <v>0</v>
      </c>
      <c r="O37" s="57">
        <v>0</v>
      </c>
    </row>
    <row r="38" spans="1:15">
      <c r="A38" s="109"/>
      <c r="B38" s="112"/>
      <c r="C38" s="25" t="s">
        <v>24</v>
      </c>
      <c r="D38" s="57">
        <v>0</v>
      </c>
      <c r="E38" s="57">
        <v>0</v>
      </c>
      <c r="F38" s="57">
        <v>0</v>
      </c>
      <c r="G38" s="57">
        <v>0</v>
      </c>
      <c r="H38" s="60">
        <v>0.5343926</v>
      </c>
      <c r="I38" s="60">
        <v>1.1494120000000001</v>
      </c>
      <c r="J38" s="60">
        <v>1.1471199999999999</v>
      </c>
      <c r="K38" s="61">
        <v>1.007026</v>
      </c>
      <c r="L38" s="60">
        <v>0.83702540000000003</v>
      </c>
      <c r="M38" s="60">
        <v>0.40707130000000002</v>
      </c>
      <c r="N38" s="57">
        <v>0</v>
      </c>
      <c r="O38" s="57">
        <v>0</v>
      </c>
    </row>
    <row r="39" spans="1:15">
      <c r="A39" s="109"/>
      <c r="B39" s="112"/>
      <c r="C39" s="25" t="s">
        <v>25</v>
      </c>
      <c r="D39" s="57">
        <v>0</v>
      </c>
      <c r="E39" s="57">
        <v>0</v>
      </c>
      <c r="F39" s="57">
        <v>0</v>
      </c>
      <c r="G39" s="57">
        <v>0</v>
      </c>
      <c r="H39" s="60">
        <v>2.9185180000000002</v>
      </c>
      <c r="I39" s="60">
        <v>6.083196</v>
      </c>
      <c r="J39" s="60">
        <v>5.9341179999999998</v>
      </c>
      <c r="K39" s="61">
        <v>5.715821</v>
      </c>
      <c r="L39" s="60">
        <v>4.5087679999999999</v>
      </c>
      <c r="M39" s="60">
        <v>1.112231</v>
      </c>
      <c r="N39" s="57">
        <v>0</v>
      </c>
      <c r="O39" s="57">
        <v>0</v>
      </c>
    </row>
    <row r="40" spans="1:15">
      <c r="A40" s="109"/>
      <c r="B40" s="112"/>
      <c r="C40" s="25" t="s">
        <v>26</v>
      </c>
      <c r="D40" s="57">
        <v>0</v>
      </c>
      <c r="E40" s="57">
        <v>0</v>
      </c>
      <c r="F40" s="57">
        <v>0</v>
      </c>
      <c r="G40" s="57">
        <v>0</v>
      </c>
      <c r="H40" s="60">
        <v>1.5466439999999999</v>
      </c>
      <c r="I40" s="60">
        <v>2.9669629999999998</v>
      </c>
      <c r="J40" s="60">
        <v>3.0730409999999999</v>
      </c>
      <c r="K40" s="61">
        <v>2.7483900000000001</v>
      </c>
      <c r="L40" s="60">
        <v>2.151923</v>
      </c>
      <c r="M40" s="60">
        <v>0.56694199999999995</v>
      </c>
      <c r="N40" s="57">
        <v>0</v>
      </c>
      <c r="O40" s="57">
        <v>0</v>
      </c>
    </row>
    <row r="41" spans="1:15">
      <c r="A41" s="109"/>
      <c r="B41" s="112"/>
      <c r="C41" s="25" t="s">
        <v>27</v>
      </c>
      <c r="D41" s="57">
        <v>0</v>
      </c>
      <c r="E41" s="57">
        <v>0</v>
      </c>
      <c r="F41" s="57">
        <v>0</v>
      </c>
      <c r="G41" s="57">
        <v>0</v>
      </c>
      <c r="H41" s="60">
        <v>4.5460669999999999</v>
      </c>
      <c r="I41" s="60">
        <v>6.5647260000000003</v>
      </c>
      <c r="J41" s="60">
        <v>6.8388770000000001</v>
      </c>
      <c r="K41" s="61">
        <v>6.2664549999999997</v>
      </c>
      <c r="L41" s="60">
        <v>5.495768</v>
      </c>
      <c r="M41" s="60">
        <v>2.4988160000000001</v>
      </c>
      <c r="N41" s="57">
        <v>0</v>
      </c>
      <c r="O41" s="57">
        <v>0</v>
      </c>
    </row>
    <row r="42" spans="1:15">
      <c r="A42" s="110"/>
      <c r="B42" s="113"/>
      <c r="C42" s="25" t="s">
        <v>19</v>
      </c>
      <c r="D42" s="59">
        <v>0</v>
      </c>
      <c r="E42" s="59">
        <v>0</v>
      </c>
      <c r="F42" s="59">
        <v>0</v>
      </c>
      <c r="G42" s="59">
        <v>0</v>
      </c>
      <c r="H42" s="59">
        <f>SUM(H34:H41)</f>
        <v>22.200074400000002</v>
      </c>
      <c r="I42" s="59">
        <f t="shared" ref="I42:M42" si="2">SUM(I34:I41)</f>
        <v>35.486947800000003</v>
      </c>
      <c r="J42" s="59">
        <f t="shared" si="2"/>
        <v>36.362442000000001</v>
      </c>
      <c r="K42" s="92">
        <f t="shared" si="2"/>
        <v>34.238361400000002</v>
      </c>
      <c r="L42" s="59">
        <f t="shared" si="2"/>
        <v>30.188331600000005</v>
      </c>
      <c r="M42" s="59">
        <f t="shared" si="2"/>
        <v>13.4848097</v>
      </c>
      <c r="N42" s="59">
        <v>0</v>
      </c>
      <c r="O42" s="59">
        <v>0</v>
      </c>
    </row>
    <row r="43" spans="1:15">
      <c r="A43" s="213" t="s">
        <v>15</v>
      </c>
      <c r="B43" s="214"/>
      <c r="C43" s="29" t="s">
        <v>20</v>
      </c>
      <c r="D43" s="234">
        <f>SUM(D7,D16,D25,D34)</f>
        <v>9.3383264541625977</v>
      </c>
      <c r="E43" s="234">
        <f t="shared" ref="E43:O43" si="3">SUM(E7,E16,E25,E34)</f>
        <v>8.59</v>
      </c>
      <c r="F43" s="234">
        <f t="shared" si="3"/>
        <v>9.26</v>
      </c>
      <c r="G43" s="234">
        <f t="shared" si="3"/>
        <v>9.9600000000000009</v>
      </c>
      <c r="H43" s="234">
        <f t="shared" si="3"/>
        <v>32.477580338048298</v>
      </c>
      <c r="I43" s="234">
        <f t="shared" si="3"/>
        <v>40.827234338048299</v>
      </c>
      <c r="J43" s="234">
        <f t="shared" si="3"/>
        <v>50.381698676096597</v>
      </c>
      <c r="K43" s="235">
        <f t="shared" si="3"/>
        <v>51.2282086760966</v>
      </c>
      <c r="L43" s="234">
        <f t="shared" si="3"/>
        <v>47.206848676096605</v>
      </c>
      <c r="M43" s="234">
        <f t="shared" si="3"/>
        <v>36.047913338048303</v>
      </c>
      <c r="N43" s="234">
        <f t="shared" si="3"/>
        <v>9.26</v>
      </c>
      <c r="O43" s="234">
        <f t="shared" si="3"/>
        <v>9.02</v>
      </c>
    </row>
    <row r="44" spans="1:15">
      <c r="A44" s="215"/>
      <c r="B44" s="216"/>
      <c r="C44" s="30" t="s">
        <v>21</v>
      </c>
      <c r="D44" s="234">
        <f>SUM(D8,D17,D26,D35)</f>
        <v>11.126070022583008</v>
      </c>
      <c r="E44" s="234">
        <f t="shared" ref="E44:O44" si="4">SUM(E8,E17,E26,E35)</f>
        <v>8.94</v>
      </c>
      <c r="F44" s="234">
        <f t="shared" si="4"/>
        <v>9.6300000000000008</v>
      </c>
      <c r="G44" s="234">
        <f t="shared" si="4"/>
        <v>10.36</v>
      </c>
      <c r="H44" s="234">
        <f t="shared" si="4"/>
        <v>20.919255266758203</v>
      </c>
      <c r="I44" s="234">
        <f t="shared" si="4"/>
        <v>23.905652266758203</v>
      </c>
      <c r="J44" s="234">
        <f t="shared" si="4"/>
        <v>27.616560533516406</v>
      </c>
      <c r="K44" s="235">
        <f t="shared" si="4"/>
        <v>27.340946533516405</v>
      </c>
      <c r="L44" s="234">
        <f t="shared" si="4"/>
        <v>25.795011533516405</v>
      </c>
      <c r="M44" s="234">
        <f t="shared" si="4"/>
        <v>20.861401266758204</v>
      </c>
      <c r="N44" s="234">
        <f t="shared" si="4"/>
        <v>9.6300000000000008</v>
      </c>
      <c r="O44" s="234">
        <f t="shared" si="4"/>
        <v>9.3800000000000008</v>
      </c>
    </row>
    <row r="45" spans="1:15">
      <c r="A45" s="215"/>
      <c r="B45" s="216"/>
      <c r="C45" s="98" t="s">
        <v>22</v>
      </c>
      <c r="D45" s="220" t="s">
        <v>42</v>
      </c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2"/>
    </row>
    <row r="46" spans="1:15">
      <c r="A46" s="215"/>
      <c r="B46" s="216"/>
      <c r="C46" s="98" t="s">
        <v>23</v>
      </c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5"/>
    </row>
    <row r="47" spans="1:15">
      <c r="A47" s="215"/>
      <c r="B47" s="216"/>
      <c r="C47" s="98" t="s">
        <v>24</v>
      </c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5"/>
    </row>
    <row r="48" spans="1:15">
      <c r="A48" s="215"/>
      <c r="B48" s="216"/>
      <c r="C48" s="98" t="s">
        <v>25</v>
      </c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5"/>
    </row>
    <row r="49" spans="1:15">
      <c r="A49" s="215"/>
      <c r="B49" s="216"/>
      <c r="C49" s="98" t="s">
        <v>26</v>
      </c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8"/>
    </row>
    <row r="50" spans="1:15">
      <c r="A50" s="215"/>
      <c r="B50" s="216"/>
      <c r="C50" s="29" t="s">
        <v>27</v>
      </c>
      <c r="D50" s="234">
        <f>SUM(D14,D23,D32,D41)</f>
        <v>123.10189819335938</v>
      </c>
      <c r="E50" s="234">
        <f t="shared" ref="E50:O50" si="5">SUM(E14,E23,E32,E41)</f>
        <v>119.17</v>
      </c>
      <c r="F50" s="234">
        <f t="shared" si="5"/>
        <v>128.47</v>
      </c>
      <c r="G50" s="234">
        <f t="shared" si="5"/>
        <v>138.24</v>
      </c>
      <c r="H50" s="234">
        <f t="shared" si="5"/>
        <v>153.46799768615787</v>
      </c>
      <c r="I50" s="234">
        <f t="shared" si="5"/>
        <v>159.00319038615791</v>
      </c>
      <c r="J50" s="234">
        <f t="shared" si="5"/>
        <v>160.71186177231581</v>
      </c>
      <c r="K50" s="235">
        <f t="shared" si="5"/>
        <v>158.87987777231581</v>
      </c>
      <c r="L50" s="234">
        <f t="shared" si="5"/>
        <v>158.50787677231583</v>
      </c>
      <c r="M50" s="234">
        <f t="shared" si="5"/>
        <v>147.1229373861579</v>
      </c>
      <c r="N50" s="234">
        <f t="shared" si="5"/>
        <v>128.43</v>
      </c>
      <c r="O50" s="234">
        <f t="shared" si="5"/>
        <v>125.17</v>
      </c>
    </row>
    <row r="51" spans="1:15">
      <c r="A51" s="217"/>
      <c r="B51" s="218"/>
      <c r="C51" s="29" t="s">
        <v>19</v>
      </c>
      <c r="D51" s="7">
        <f>SUM(D15,D24,D33,D42)</f>
        <v>195.63</v>
      </c>
      <c r="E51" s="7">
        <f t="shared" ref="E51:O51" si="6">SUM(E15,E24,E33,E42)</f>
        <v>186.2</v>
      </c>
      <c r="F51" s="7">
        <f t="shared" si="6"/>
        <v>200.73</v>
      </c>
      <c r="G51" s="7">
        <f t="shared" si="6"/>
        <v>215.99</v>
      </c>
      <c r="H51" s="7">
        <f t="shared" si="6"/>
        <v>282.21007747123201</v>
      </c>
      <c r="I51" s="7">
        <f t="shared" si="6"/>
        <v>307.47695247123198</v>
      </c>
      <c r="J51" s="7">
        <f t="shared" si="6"/>
        <v>327.692443342464</v>
      </c>
      <c r="K51" s="8">
        <f t="shared" si="6"/>
        <v>325.45836274246403</v>
      </c>
      <c r="L51" s="7">
        <f t="shared" si="6"/>
        <v>316.44833494246399</v>
      </c>
      <c r="M51" s="7">
        <f t="shared" si="6"/>
        <v>276.05480737123196</v>
      </c>
      <c r="N51" s="7">
        <f t="shared" si="6"/>
        <v>200.68</v>
      </c>
      <c r="O51" s="7">
        <f t="shared" si="6"/>
        <v>195.57</v>
      </c>
    </row>
    <row r="52" spans="1:15" ht="15" customHeight="1">
      <c r="A52" s="9"/>
      <c r="B52" s="9"/>
      <c r="C52" s="9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>
      <c r="A53" s="10" t="s">
        <v>1</v>
      </c>
      <c r="B53" s="23" t="s">
        <v>18</v>
      </c>
      <c r="C53" s="23" t="s">
        <v>30</v>
      </c>
      <c r="D53" s="32">
        <v>44927</v>
      </c>
      <c r="E53" s="32">
        <v>44958</v>
      </c>
      <c r="F53" s="32">
        <v>44986</v>
      </c>
      <c r="G53" s="32">
        <v>45017</v>
      </c>
      <c r="H53" s="32">
        <v>45047</v>
      </c>
      <c r="I53" s="32">
        <v>45078</v>
      </c>
      <c r="J53" s="32">
        <v>45108</v>
      </c>
      <c r="K53" s="33">
        <v>45139</v>
      </c>
      <c r="L53" s="32">
        <v>45170</v>
      </c>
      <c r="M53" s="32">
        <v>45200</v>
      </c>
      <c r="N53" s="32">
        <v>45231</v>
      </c>
      <c r="O53" s="32">
        <v>45261</v>
      </c>
    </row>
    <row r="54" spans="1:15">
      <c r="A54" s="171" t="s">
        <v>2</v>
      </c>
      <c r="B54" s="123" t="s">
        <v>37</v>
      </c>
      <c r="C54" s="12" t="s">
        <v>20</v>
      </c>
      <c r="D54" s="55">
        <v>0.22117999999999999</v>
      </c>
      <c r="E54" s="55">
        <v>0.22117999999999999</v>
      </c>
      <c r="F54" s="55">
        <v>0.22117999999999999</v>
      </c>
      <c r="G54" s="55">
        <v>0.32922000000000001</v>
      </c>
      <c r="H54" s="55">
        <v>0.48275600000000002</v>
      </c>
      <c r="I54" s="55">
        <v>0.63439599999999996</v>
      </c>
      <c r="J54" s="55">
        <v>0.72572000000000003</v>
      </c>
      <c r="K54" s="56">
        <v>0.66935199999999995</v>
      </c>
      <c r="L54" s="55">
        <v>0.67041200000000001</v>
      </c>
      <c r="M54" s="55">
        <v>0.40288800000000002</v>
      </c>
      <c r="N54" s="55">
        <v>0.22117999999999999</v>
      </c>
      <c r="O54" s="55">
        <v>0.22117999999999999</v>
      </c>
    </row>
    <row r="55" spans="1:15">
      <c r="A55" s="172"/>
      <c r="B55" s="124"/>
      <c r="C55" s="12" t="s">
        <v>21</v>
      </c>
      <c r="D55" s="63">
        <v>0.25046000000000002</v>
      </c>
      <c r="E55" s="63">
        <v>0.25046000000000002</v>
      </c>
      <c r="F55" s="63">
        <v>0.25046000000000002</v>
      </c>
      <c r="G55" s="63">
        <v>1.1138399999999999</v>
      </c>
      <c r="H55" s="63">
        <v>1.340856</v>
      </c>
      <c r="I55" s="63">
        <v>1.7126079999999999</v>
      </c>
      <c r="J55" s="63">
        <v>1.78566</v>
      </c>
      <c r="K55" s="64">
        <v>1.702072</v>
      </c>
      <c r="L55" s="63">
        <v>1.5737479999999999</v>
      </c>
      <c r="M55" s="63">
        <v>1.05352</v>
      </c>
      <c r="N55" s="63">
        <v>0.25046000000000002</v>
      </c>
      <c r="O55" s="63">
        <v>0.25046000000000002</v>
      </c>
    </row>
    <row r="56" spans="1:15">
      <c r="A56" s="172"/>
      <c r="B56" s="124"/>
      <c r="C56" s="12" t="s">
        <v>22</v>
      </c>
      <c r="D56" s="63">
        <v>7.7999999999999999E-4</v>
      </c>
      <c r="E56" s="63">
        <v>7.7999999999999999E-4</v>
      </c>
      <c r="F56" s="63">
        <v>7.7999999999999999E-4</v>
      </c>
      <c r="G56" s="63">
        <v>2.5000000000000001E-3</v>
      </c>
      <c r="H56" s="63">
        <v>6.1000000000000004E-3</v>
      </c>
      <c r="I56" s="63">
        <v>7.7400000000000004E-3</v>
      </c>
      <c r="J56" s="63">
        <v>7.9600000000000001E-3</v>
      </c>
      <c r="K56" s="64">
        <v>7.7000000000000002E-3</v>
      </c>
      <c r="L56" s="63">
        <v>6.7200000000000003E-3</v>
      </c>
      <c r="M56" s="63">
        <v>3.8400000000000001E-3</v>
      </c>
      <c r="N56" s="63">
        <v>7.7999999999999999E-4</v>
      </c>
      <c r="O56" s="63">
        <v>7.7999999999999999E-4</v>
      </c>
    </row>
    <row r="57" spans="1:15">
      <c r="A57" s="172"/>
      <c r="B57" s="124"/>
      <c r="C57" s="12" t="s">
        <v>23</v>
      </c>
      <c r="D57" s="63">
        <v>0.11694</v>
      </c>
      <c r="E57" s="63">
        <v>0.11694</v>
      </c>
      <c r="F57" s="63">
        <v>0.11694</v>
      </c>
      <c r="G57" s="63">
        <v>0.48898000000000003</v>
      </c>
      <c r="H57" s="63">
        <v>0.52454400000000001</v>
      </c>
      <c r="I57" s="63">
        <v>0.68397200000000002</v>
      </c>
      <c r="J57" s="63">
        <v>0.67571999999999999</v>
      </c>
      <c r="K57" s="64">
        <v>0.64346800000000004</v>
      </c>
      <c r="L57" s="63">
        <v>0.60872400000000004</v>
      </c>
      <c r="M57" s="63">
        <v>0.42690800000000001</v>
      </c>
      <c r="N57" s="63">
        <v>0.11694</v>
      </c>
      <c r="O57" s="63">
        <v>0.11694</v>
      </c>
    </row>
    <row r="58" spans="1:15">
      <c r="A58" s="172"/>
      <c r="B58" s="124"/>
      <c r="C58" s="12" t="s">
        <v>24</v>
      </c>
      <c r="D58" s="63">
        <v>7.4200000000000002E-2</v>
      </c>
      <c r="E58" s="63">
        <v>7.4200000000000002E-2</v>
      </c>
      <c r="F58" s="63">
        <v>7.4200000000000002E-2</v>
      </c>
      <c r="G58" s="63">
        <v>8.4519999999999998E-2</v>
      </c>
      <c r="H58" s="63">
        <v>0.150972</v>
      </c>
      <c r="I58" s="63">
        <v>0.192748</v>
      </c>
      <c r="J58" s="63">
        <v>0.21288799999999999</v>
      </c>
      <c r="K58" s="64">
        <v>0.201516</v>
      </c>
      <c r="L58" s="63">
        <v>0.192888</v>
      </c>
      <c r="M58" s="63">
        <v>0.113652</v>
      </c>
      <c r="N58" s="63">
        <v>7.4200000000000002E-2</v>
      </c>
      <c r="O58" s="63">
        <v>7.4200000000000002E-2</v>
      </c>
    </row>
    <row r="59" spans="1:15">
      <c r="A59" s="172"/>
      <c r="B59" s="124"/>
      <c r="C59" s="12" t="s">
        <v>25</v>
      </c>
      <c r="D59" s="63">
        <v>0.36320000000000002</v>
      </c>
      <c r="E59" s="63">
        <v>0.36320000000000002</v>
      </c>
      <c r="F59" s="63">
        <v>0.36320000000000002</v>
      </c>
      <c r="G59" s="63">
        <v>0.45757999999999999</v>
      </c>
      <c r="H59" s="63">
        <v>0.65856000000000003</v>
      </c>
      <c r="I59" s="63">
        <v>0.92327599999999999</v>
      </c>
      <c r="J59" s="63">
        <v>0.97928400000000004</v>
      </c>
      <c r="K59" s="64">
        <v>0.90279200000000004</v>
      </c>
      <c r="L59" s="63">
        <v>0.82202399999999998</v>
      </c>
      <c r="M59" s="63">
        <v>0.38884800000000003</v>
      </c>
      <c r="N59" s="63">
        <v>0.36320000000000002</v>
      </c>
      <c r="O59" s="63">
        <v>0.36320000000000002</v>
      </c>
    </row>
    <row r="60" spans="1:15">
      <c r="A60" s="172"/>
      <c r="B60" s="124"/>
      <c r="C60" s="12" t="s">
        <v>26</v>
      </c>
      <c r="D60" s="63">
        <v>0.22209999999999999</v>
      </c>
      <c r="E60" s="63">
        <v>0.22209999999999999</v>
      </c>
      <c r="F60" s="63">
        <v>0.22209999999999999</v>
      </c>
      <c r="G60" s="63">
        <v>0.33107999999999999</v>
      </c>
      <c r="H60" s="63">
        <v>0.52947200000000005</v>
      </c>
      <c r="I60" s="63">
        <v>0.71257999999999999</v>
      </c>
      <c r="J60" s="63">
        <v>0.78358799999999995</v>
      </c>
      <c r="K60" s="64">
        <v>0.71082400000000001</v>
      </c>
      <c r="L60" s="63">
        <v>0.66879200000000005</v>
      </c>
      <c r="M60" s="63">
        <v>0.34590399999999999</v>
      </c>
      <c r="N60" s="63">
        <v>0.22209999999999999</v>
      </c>
      <c r="O60" s="63">
        <v>0.22209999999999999</v>
      </c>
    </row>
    <row r="61" spans="1:15">
      <c r="A61" s="172"/>
      <c r="B61" s="124"/>
      <c r="C61" s="12" t="s">
        <v>27</v>
      </c>
      <c r="D61" s="63">
        <v>0.49560724748012702</v>
      </c>
      <c r="E61" s="63">
        <v>0.49560724748012702</v>
      </c>
      <c r="F61" s="63">
        <v>0.49560724748012702</v>
      </c>
      <c r="G61" s="63">
        <v>0.78996274339303496</v>
      </c>
      <c r="H61" s="63">
        <v>1.15220355671584</v>
      </c>
      <c r="I61" s="63">
        <v>1.5629756938470301</v>
      </c>
      <c r="J61" s="63">
        <v>1.65993878211949</v>
      </c>
      <c r="K61" s="64">
        <v>1.5366516317791099</v>
      </c>
      <c r="L61" s="63">
        <v>1.4152008538060199</v>
      </c>
      <c r="M61" s="63">
        <v>0.74378894100288095</v>
      </c>
      <c r="N61" s="63">
        <v>0.49560724748012702</v>
      </c>
      <c r="O61" s="63">
        <v>0.49560724748012702</v>
      </c>
    </row>
    <row r="62" spans="1:15">
      <c r="A62" s="173"/>
      <c r="B62" s="125"/>
      <c r="C62" s="12" t="s">
        <v>19</v>
      </c>
      <c r="D62" s="65">
        <f>SUM(D54:D61)</f>
        <v>1.744467247480127</v>
      </c>
      <c r="E62" s="65">
        <f t="shared" ref="E62:O62" si="7">SUM(E54:E61)</f>
        <v>1.744467247480127</v>
      </c>
      <c r="F62" s="65">
        <f t="shared" si="7"/>
        <v>1.744467247480127</v>
      </c>
      <c r="G62" s="65">
        <f t="shared" si="7"/>
        <v>3.597682743393035</v>
      </c>
      <c r="H62" s="65">
        <f t="shared" si="7"/>
        <v>4.8454635567158402</v>
      </c>
      <c r="I62" s="65">
        <f t="shared" si="7"/>
        <v>6.4302956938470306</v>
      </c>
      <c r="J62" s="65">
        <f t="shared" si="7"/>
        <v>6.8307587821194904</v>
      </c>
      <c r="K62" s="70">
        <f t="shared" si="7"/>
        <v>6.3743756317791096</v>
      </c>
      <c r="L62" s="65">
        <f t="shared" si="7"/>
        <v>5.9585088538060198</v>
      </c>
      <c r="M62" s="65">
        <f t="shared" si="7"/>
        <v>3.4793489410028808</v>
      </c>
      <c r="N62" s="65">
        <f t="shared" si="7"/>
        <v>1.744467247480127</v>
      </c>
      <c r="O62" s="65">
        <f t="shared" si="7"/>
        <v>1.744467247480127</v>
      </c>
    </row>
    <row r="63" spans="1:15">
      <c r="A63" s="129" t="s">
        <v>3</v>
      </c>
      <c r="B63" s="111" t="s">
        <v>37</v>
      </c>
      <c r="C63" s="25" t="s">
        <v>20</v>
      </c>
      <c r="D63" s="57">
        <v>1.395483</v>
      </c>
      <c r="E63" s="57">
        <v>1.395483</v>
      </c>
      <c r="F63" s="57">
        <v>1.397349</v>
      </c>
      <c r="G63" s="57">
        <v>1.397349</v>
      </c>
      <c r="H63" s="57">
        <v>2.926939</v>
      </c>
      <c r="I63" s="57">
        <v>2.7197119999999999</v>
      </c>
      <c r="J63" s="57">
        <v>2.6331730000000002</v>
      </c>
      <c r="K63" s="56">
        <v>2.6652499999999999</v>
      </c>
      <c r="L63" s="57">
        <v>2.6772559999999999</v>
      </c>
      <c r="M63" s="57">
        <v>3.1458569999999999</v>
      </c>
      <c r="N63" s="57">
        <v>1.3999980000000001</v>
      </c>
      <c r="O63" s="57">
        <v>1.3999980000000001</v>
      </c>
    </row>
    <row r="64" spans="1:15">
      <c r="A64" s="130"/>
      <c r="B64" s="112"/>
      <c r="C64" s="31" t="s">
        <v>21</v>
      </c>
      <c r="D64" s="66">
        <v>0.71933809999999998</v>
      </c>
      <c r="E64" s="66">
        <v>0.71933809999999998</v>
      </c>
      <c r="F64" s="66">
        <v>0.72156609999999999</v>
      </c>
      <c r="G64" s="66">
        <v>0.72156609999999999</v>
      </c>
      <c r="H64" s="66">
        <v>1.8726080000000001</v>
      </c>
      <c r="I64" s="66">
        <v>1.007163</v>
      </c>
      <c r="J64" s="66">
        <v>0.80985289999999999</v>
      </c>
      <c r="K64" s="64">
        <v>1.1869240000000001</v>
      </c>
      <c r="L64" s="66">
        <v>1.4048659999999999</v>
      </c>
      <c r="M64" s="66">
        <v>2.3773810000000002</v>
      </c>
      <c r="N64" s="66">
        <v>0.72108079999999997</v>
      </c>
      <c r="O64" s="66">
        <v>0.72108079999999997</v>
      </c>
    </row>
    <row r="65" spans="1:15">
      <c r="A65" s="130"/>
      <c r="B65" s="112"/>
      <c r="C65" s="25" t="s">
        <v>22</v>
      </c>
      <c r="D65" s="66">
        <v>9.0384000000000003E-3</v>
      </c>
      <c r="E65" s="66">
        <v>9.0384000000000003E-3</v>
      </c>
      <c r="F65" s="66">
        <v>9.0758000000000002E-3</v>
      </c>
      <c r="G65" s="66">
        <v>9.0758000000000002E-3</v>
      </c>
      <c r="H65" s="66">
        <v>1.89134E-2</v>
      </c>
      <c r="I65" s="66">
        <v>1.84431E-2</v>
      </c>
      <c r="J65" s="66">
        <v>1.6508200000000001E-2</v>
      </c>
      <c r="K65" s="64">
        <v>1.63132E-2</v>
      </c>
      <c r="L65" s="66">
        <v>1.75015E-2</v>
      </c>
      <c r="M65" s="66">
        <v>2.1230700000000002E-2</v>
      </c>
      <c r="N65" s="66">
        <v>9.1011000000000009E-3</v>
      </c>
      <c r="O65" s="66">
        <v>9.1011000000000009E-3</v>
      </c>
    </row>
    <row r="66" spans="1:15">
      <c r="A66" s="130"/>
      <c r="B66" s="112"/>
      <c r="C66" s="25" t="s">
        <v>23</v>
      </c>
      <c r="D66" s="66">
        <v>0.45027139999999999</v>
      </c>
      <c r="E66" s="66">
        <v>0.45027139999999999</v>
      </c>
      <c r="F66" s="66">
        <v>0.4513662</v>
      </c>
      <c r="G66" s="66">
        <v>0.4513662</v>
      </c>
      <c r="H66" s="66">
        <v>1.0250220000000001</v>
      </c>
      <c r="I66" s="66">
        <v>0.80058439999999997</v>
      </c>
      <c r="J66" s="66">
        <v>0.77964619999999996</v>
      </c>
      <c r="K66" s="64">
        <v>0.83831889999999998</v>
      </c>
      <c r="L66" s="66">
        <v>0.86597619999999997</v>
      </c>
      <c r="M66" s="66">
        <v>1.1068469999999999</v>
      </c>
      <c r="N66" s="66">
        <v>0.45187630000000001</v>
      </c>
      <c r="O66" s="66">
        <v>0.45187630000000001</v>
      </c>
    </row>
    <row r="67" spans="1:15">
      <c r="A67" s="130"/>
      <c r="B67" s="112"/>
      <c r="C67" s="25" t="s">
        <v>24</v>
      </c>
      <c r="D67" s="66">
        <v>0.1483207</v>
      </c>
      <c r="E67" s="66">
        <v>0.1483207</v>
      </c>
      <c r="F67" s="66">
        <v>0.14842820000000001</v>
      </c>
      <c r="G67" s="66">
        <v>0.14842820000000001</v>
      </c>
      <c r="H67" s="66">
        <v>0.31061719999999998</v>
      </c>
      <c r="I67" s="66">
        <v>0.2865992</v>
      </c>
      <c r="J67" s="66">
        <v>0.2721132</v>
      </c>
      <c r="K67" s="64">
        <v>0.2782982</v>
      </c>
      <c r="L67" s="66">
        <v>0.28957460000000002</v>
      </c>
      <c r="M67" s="66">
        <v>0.34393570000000001</v>
      </c>
      <c r="N67" s="66">
        <v>0.1487774</v>
      </c>
      <c r="O67" s="66">
        <v>0.1487774</v>
      </c>
    </row>
    <row r="68" spans="1:15">
      <c r="A68" s="130"/>
      <c r="B68" s="112"/>
      <c r="C68" s="25" t="s">
        <v>25</v>
      </c>
      <c r="D68" s="66">
        <v>0.1112257</v>
      </c>
      <c r="E68" s="66">
        <v>0.1112257</v>
      </c>
      <c r="F68" s="66">
        <v>0.11136550000000001</v>
      </c>
      <c r="G68" s="66">
        <v>0.11136550000000001</v>
      </c>
      <c r="H68" s="66">
        <v>0.32680540000000002</v>
      </c>
      <c r="I68" s="66">
        <v>0.14669180000000001</v>
      </c>
      <c r="J68" s="66">
        <v>-0.25173689999999999</v>
      </c>
      <c r="K68" s="64">
        <v>0.1764155</v>
      </c>
      <c r="L68" s="66">
        <v>0.27855799999999997</v>
      </c>
      <c r="M68" s="66">
        <v>0.65965249999999997</v>
      </c>
      <c r="N68" s="66">
        <v>0.1113132</v>
      </c>
      <c r="O68" s="66">
        <v>0.1113132</v>
      </c>
    </row>
    <row r="69" spans="1:15">
      <c r="A69" s="130"/>
      <c r="B69" s="112"/>
      <c r="C69" s="25" t="s">
        <v>26</v>
      </c>
      <c r="D69" s="66">
        <v>0.1019938</v>
      </c>
      <c r="E69" s="66">
        <v>0.1019938</v>
      </c>
      <c r="F69" s="66">
        <v>0.10215440000000001</v>
      </c>
      <c r="G69" s="66">
        <v>0.10215440000000001</v>
      </c>
      <c r="H69" s="66">
        <v>0.37223129999999999</v>
      </c>
      <c r="I69" s="66">
        <v>6.3634499999999997E-2</v>
      </c>
      <c r="J69" s="66">
        <v>-0.15486420000000001</v>
      </c>
      <c r="K69" s="64">
        <v>8.5489700000000002E-2</v>
      </c>
      <c r="L69" s="66">
        <v>0.31661060000000002</v>
      </c>
      <c r="M69" s="66">
        <v>0.54275110000000004</v>
      </c>
      <c r="N69" s="66">
        <v>0.1020075</v>
      </c>
      <c r="O69" s="66">
        <v>0.1020075</v>
      </c>
    </row>
    <row r="70" spans="1:15">
      <c r="A70" s="130"/>
      <c r="B70" s="112"/>
      <c r="C70" s="25" t="s">
        <v>27</v>
      </c>
      <c r="D70" s="66">
        <v>1.7560899999999999</v>
      </c>
      <c r="E70" s="66">
        <v>1.7560899999999999</v>
      </c>
      <c r="F70" s="66">
        <v>1.7608470000000001</v>
      </c>
      <c r="G70" s="66">
        <v>1.7608470000000001</v>
      </c>
      <c r="H70" s="66">
        <v>3.9708939999999999</v>
      </c>
      <c r="I70" s="66">
        <v>3.0157539999999998</v>
      </c>
      <c r="J70" s="66">
        <v>2.6241690000000002</v>
      </c>
      <c r="K70" s="64">
        <v>3.0510830000000002</v>
      </c>
      <c r="L70" s="66">
        <v>3.4312260000000001</v>
      </c>
      <c r="M70" s="66">
        <v>5.0370400000000002</v>
      </c>
      <c r="N70" s="66">
        <v>1.7612859999999999</v>
      </c>
      <c r="O70" s="66">
        <v>1.7612859999999999</v>
      </c>
    </row>
    <row r="71" spans="1:15">
      <c r="A71" s="131"/>
      <c r="B71" s="113"/>
      <c r="C71" s="25" t="s">
        <v>19</v>
      </c>
      <c r="D71" s="67">
        <f>SUM(D63:D70)</f>
        <v>4.6917610999999999</v>
      </c>
      <c r="E71" s="67">
        <f t="shared" ref="E71:O71" si="8">SUM(E63:E70)</f>
        <v>4.6917610999999999</v>
      </c>
      <c r="F71" s="67">
        <f t="shared" si="8"/>
        <v>4.7021521999999996</v>
      </c>
      <c r="G71" s="67">
        <f t="shared" si="8"/>
        <v>4.7021521999999996</v>
      </c>
      <c r="H71" s="67">
        <f t="shared" si="8"/>
        <v>10.8240303</v>
      </c>
      <c r="I71" s="67">
        <f t="shared" si="8"/>
        <v>8.0585819999999995</v>
      </c>
      <c r="J71" s="67">
        <f t="shared" si="8"/>
        <v>6.7288613999999995</v>
      </c>
      <c r="K71" s="70">
        <f t="shared" si="8"/>
        <v>8.2980924999999992</v>
      </c>
      <c r="L71" s="67">
        <f t="shared" si="8"/>
        <v>9.2815688999999999</v>
      </c>
      <c r="M71" s="67">
        <f t="shared" si="8"/>
        <v>13.234695000000002</v>
      </c>
      <c r="N71" s="67">
        <f t="shared" si="8"/>
        <v>4.7054403000000002</v>
      </c>
      <c r="O71" s="67">
        <f t="shared" si="8"/>
        <v>4.7054403000000002</v>
      </c>
    </row>
    <row r="72" spans="1:15">
      <c r="A72" s="171" t="s">
        <v>17</v>
      </c>
      <c r="B72" s="123" t="s">
        <v>36</v>
      </c>
      <c r="C72" s="12" t="s">
        <v>20</v>
      </c>
      <c r="D72" s="55">
        <v>24.565383911132812</v>
      </c>
      <c r="E72" s="55">
        <v>23.155584335327148</v>
      </c>
      <c r="F72" s="55">
        <v>22.411314010620117</v>
      </c>
      <c r="G72" s="55">
        <v>17.49986457824707</v>
      </c>
      <c r="H72" s="55">
        <v>21.775239944458008</v>
      </c>
      <c r="I72" s="55">
        <v>44.778877258300781</v>
      </c>
      <c r="J72" s="55">
        <v>45.497566223144531</v>
      </c>
      <c r="K72" s="56">
        <v>45.281299591064453</v>
      </c>
      <c r="L72" s="55">
        <v>46.522247314453125</v>
      </c>
      <c r="M72" s="55">
        <v>23.180110931396484</v>
      </c>
      <c r="N72" s="55">
        <v>23.312231063842773</v>
      </c>
      <c r="O72" s="55">
        <v>27.334909439086914</v>
      </c>
    </row>
    <row r="73" spans="1:15">
      <c r="A73" s="172"/>
      <c r="B73" s="124"/>
      <c r="C73" s="12" t="s">
        <v>21</v>
      </c>
      <c r="D73" s="63">
        <v>2.2180840969085693</v>
      </c>
      <c r="E73" s="63">
        <v>2.0724556446075439</v>
      </c>
      <c r="F73" s="63">
        <v>1.9618586301803589</v>
      </c>
      <c r="G73" s="63">
        <v>1.8561376333236694</v>
      </c>
      <c r="H73" s="63">
        <v>4.0767693519592285</v>
      </c>
      <c r="I73" s="63">
        <v>11.165066719055176</v>
      </c>
      <c r="J73" s="63">
        <v>11.897698402404785</v>
      </c>
      <c r="K73" s="64">
        <v>11.259614944458008</v>
      </c>
      <c r="L73" s="63">
        <v>10.098689079284668</v>
      </c>
      <c r="M73" s="63">
        <v>3.4827289581298828</v>
      </c>
      <c r="N73" s="63">
        <v>2.1500742435455322</v>
      </c>
      <c r="O73" s="63">
        <v>2.597559928894043</v>
      </c>
    </row>
    <row r="74" spans="1:15">
      <c r="A74" s="172"/>
      <c r="B74" s="124"/>
      <c r="C74" s="12" t="s">
        <v>22</v>
      </c>
      <c r="D74" s="63">
        <v>6.8141177296638489E-2</v>
      </c>
      <c r="E74" s="63">
        <v>6.6034935414791107E-2</v>
      </c>
      <c r="F74" s="63">
        <v>6.7430444061756134E-2</v>
      </c>
      <c r="G74" s="63">
        <v>6.4755238592624664E-2</v>
      </c>
      <c r="H74" s="63">
        <v>6.0158945620059967E-2</v>
      </c>
      <c r="I74" s="63">
        <v>0.32755735516548157</v>
      </c>
      <c r="J74" s="63">
        <v>0.32227370142936707</v>
      </c>
      <c r="K74" s="64">
        <v>0.33463093638420105</v>
      </c>
      <c r="L74" s="63">
        <v>0.33833786845207214</v>
      </c>
      <c r="M74" s="63">
        <v>6.2356878072023392E-2</v>
      </c>
      <c r="N74" s="63">
        <v>7.375432550907135E-2</v>
      </c>
      <c r="O74" s="63">
        <v>7.5043439865112305E-2</v>
      </c>
    </row>
    <row r="75" spans="1:15">
      <c r="A75" s="172"/>
      <c r="B75" s="124"/>
      <c r="C75" s="12" t="s">
        <v>23</v>
      </c>
      <c r="D75" s="63">
        <v>0.63002991676330566</v>
      </c>
      <c r="E75" s="63">
        <v>0.58751857280731201</v>
      </c>
      <c r="F75" s="63">
        <v>0.56223177909851074</v>
      </c>
      <c r="G75" s="63">
        <v>0.5868648886680603</v>
      </c>
      <c r="H75" s="63">
        <v>1.2850289344787598</v>
      </c>
      <c r="I75" s="63">
        <v>3.6244425773620605</v>
      </c>
      <c r="J75" s="63">
        <v>3.7663483619689941</v>
      </c>
      <c r="K75" s="64">
        <v>3.7241380214691162</v>
      </c>
      <c r="L75" s="63">
        <v>3.2870309352874756</v>
      </c>
      <c r="M75" s="63">
        <v>1.1237354278564453</v>
      </c>
      <c r="N75" s="63">
        <v>0.63335376977920532</v>
      </c>
      <c r="O75" s="63">
        <v>0.75846463441848755</v>
      </c>
    </row>
    <row r="76" spans="1:15">
      <c r="A76" s="172"/>
      <c r="B76" s="124"/>
      <c r="C76" s="12" t="s">
        <v>24</v>
      </c>
      <c r="D76" s="63">
        <v>4.9190654754638672</v>
      </c>
      <c r="E76" s="63">
        <v>4.5911316871643066</v>
      </c>
      <c r="F76" s="63">
        <v>4.4706225395202637</v>
      </c>
      <c r="G76" s="63">
        <v>3.481508731842041</v>
      </c>
      <c r="H76" s="63">
        <v>3.982856273651123</v>
      </c>
      <c r="I76" s="63">
        <v>8.0750694274902344</v>
      </c>
      <c r="J76" s="63">
        <v>8.2844028472900391</v>
      </c>
      <c r="K76" s="64">
        <v>7.8876447677612305</v>
      </c>
      <c r="L76" s="63">
        <v>7.9777255058288574</v>
      </c>
      <c r="M76" s="63">
        <v>4.0937657356262207</v>
      </c>
      <c r="N76" s="63">
        <v>4.79339599609375</v>
      </c>
      <c r="O76" s="63">
        <v>5.5121350288391113</v>
      </c>
    </row>
    <row r="77" spans="1:15">
      <c r="A77" s="172"/>
      <c r="B77" s="124"/>
      <c r="C77" s="12" t="s">
        <v>25</v>
      </c>
      <c r="D77" s="63">
        <v>3.1586203575134277</v>
      </c>
      <c r="E77" s="63">
        <v>3.0974018573760986</v>
      </c>
      <c r="F77" s="63">
        <v>3.0441577434539795</v>
      </c>
      <c r="G77" s="63">
        <v>2.1836810111999512</v>
      </c>
      <c r="H77" s="63">
        <v>4.0737438201904297</v>
      </c>
      <c r="I77" s="63">
        <v>11.771944046020508</v>
      </c>
      <c r="J77" s="63">
        <v>11.995761871337891</v>
      </c>
      <c r="K77" s="64">
        <v>11.791528701782227</v>
      </c>
      <c r="L77" s="63">
        <v>10.73653507232666</v>
      </c>
      <c r="M77" s="63">
        <v>3.4042313098907471</v>
      </c>
      <c r="N77" s="63">
        <v>3.1673920154571533</v>
      </c>
      <c r="O77" s="63">
        <v>3.7325034141540527</v>
      </c>
    </row>
    <row r="78" spans="1:15">
      <c r="A78" s="172"/>
      <c r="B78" s="124"/>
      <c r="C78" s="12" t="s">
        <v>26</v>
      </c>
      <c r="D78" s="63">
        <v>0.92272144556045532</v>
      </c>
      <c r="E78" s="63">
        <v>0.88510423898696899</v>
      </c>
      <c r="F78" s="63">
        <v>0.87566506862640381</v>
      </c>
      <c r="G78" s="63">
        <v>0.69226175546646118</v>
      </c>
      <c r="H78" s="63">
        <v>1.3591110706329346</v>
      </c>
      <c r="I78" s="63">
        <v>3.5369353294372559</v>
      </c>
      <c r="J78" s="63">
        <v>3.7219638824462891</v>
      </c>
      <c r="K78" s="64">
        <v>3.4685378074645996</v>
      </c>
      <c r="L78" s="63">
        <v>3.2149896621704102</v>
      </c>
      <c r="M78" s="63">
        <v>1.2257201671600342</v>
      </c>
      <c r="N78" s="63">
        <v>0.90871518850326538</v>
      </c>
      <c r="O78" s="63">
        <v>1.0878788232803345</v>
      </c>
    </row>
    <row r="79" spans="1:15">
      <c r="A79" s="172"/>
      <c r="B79" s="124"/>
      <c r="C79" s="12" t="s">
        <v>27</v>
      </c>
      <c r="D79" s="63">
        <v>2.3984837532043457</v>
      </c>
      <c r="E79" s="63">
        <v>2.3115596771240234</v>
      </c>
      <c r="F79" s="63">
        <v>2.2545549869537354</v>
      </c>
      <c r="G79" s="63">
        <v>1.9332969188690186</v>
      </c>
      <c r="H79" s="63">
        <v>2.3254196643829346</v>
      </c>
      <c r="I79" s="63">
        <v>7.4468846321105957</v>
      </c>
      <c r="J79" s="63">
        <v>8.2143259048461914</v>
      </c>
      <c r="K79" s="64">
        <v>7.7856607437133789</v>
      </c>
      <c r="L79" s="63">
        <v>7.390779972076416</v>
      </c>
      <c r="M79" s="63">
        <v>2.2386713027954102</v>
      </c>
      <c r="N79" s="63">
        <v>2.2196593284606934</v>
      </c>
      <c r="O79" s="63">
        <v>2.5711777210235596</v>
      </c>
    </row>
    <row r="80" spans="1:15">
      <c r="A80" s="173"/>
      <c r="B80" s="125"/>
      <c r="C80" s="12" t="s">
        <v>19</v>
      </c>
      <c r="D80" s="65">
        <f>SUM(D72:D79)</f>
        <v>38.880530133843422</v>
      </c>
      <c r="E80" s="65">
        <f t="shared" ref="E80:O80" si="9">SUM(E72:E79)</f>
        <v>36.766790948808193</v>
      </c>
      <c r="F80" s="65">
        <f t="shared" si="9"/>
        <v>35.647835202515125</v>
      </c>
      <c r="G80" s="65">
        <f t="shared" si="9"/>
        <v>28.298370756208897</v>
      </c>
      <c r="H80" s="65">
        <f t="shared" si="9"/>
        <v>38.938328005373478</v>
      </c>
      <c r="I80" s="65">
        <f t="shared" si="9"/>
        <v>90.726777344942093</v>
      </c>
      <c r="J80" s="65">
        <f t="shared" si="9"/>
        <v>93.700341194868088</v>
      </c>
      <c r="K80" s="70">
        <f t="shared" si="9"/>
        <v>91.533055514097214</v>
      </c>
      <c r="L80" s="65">
        <f t="shared" si="9"/>
        <v>89.566335409879684</v>
      </c>
      <c r="M80" s="65">
        <f t="shared" si="9"/>
        <v>38.811320710927248</v>
      </c>
      <c r="N80" s="65">
        <f t="shared" si="9"/>
        <v>37.258575931191444</v>
      </c>
      <c r="O80" s="65">
        <f t="shared" si="9"/>
        <v>43.669672429561615</v>
      </c>
    </row>
    <row r="81" spans="1:15">
      <c r="A81" s="108" t="s">
        <v>39</v>
      </c>
      <c r="B81" s="111" t="s">
        <v>36</v>
      </c>
      <c r="C81" s="25" t="s">
        <v>20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6">
        <v>0</v>
      </c>
      <c r="L81" s="57">
        <v>0</v>
      </c>
      <c r="M81" s="57">
        <v>0</v>
      </c>
      <c r="N81" s="57">
        <v>0</v>
      </c>
      <c r="O81" s="57">
        <v>0</v>
      </c>
    </row>
    <row r="82" spans="1:15">
      <c r="A82" s="109"/>
      <c r="B82" s="112"/>
      <c r="C82" s="31" t="s">
        <v>21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6">
        <v>0</v>
      </c>
      <c r="L82" s="57">
        <v>0</v>
      </c>
      <c r="M82" s="57">
        <v>0</v>
      </c>
      <c r="N82" s="57">
        <v>0</v>
      </c>
      <c r="O82" s="57">
        <v>0</v>
      </c>
    </row>
    <row r="83" spans="1:15">
      <c r="A83" s="109"/>
      <c r="B83" s="112"/>
      <c r="C83" s="25" t="s">
        <v>22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6">
        <v>0</v>
      </c>
      <c r="L83" s="57">
        <v>0</v>
      </c>
      <c r="M83" s="57">
        <v>0</v>
      </c>
      <c r="N83" s="57">
        <v>0</v>
      </c>
      <c r="O83" s="57">
        <v>0</v>
      </c>
    </row>
    <row r="84" spans="1:15">
      <c r="A84" s="109"/>
      <c r="B84" s="112"/>
      <c r="C84" s="25" t="s">
        <v>23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6">
        <v>0</v>
      </c>
      <c r="L84" s="57">
        <v>0</v>
      </c>
      <c r="M84" s="57">
        <v>0</v>
      </c>
      <c r="N84" s="57">
        <v>0</v>
      </c>
      <c r="O84" s="57">
        <v>0</v>
      </c>
    </row>
    <row r="85" spans="1:15">
      <c r="A85" s="109"/>
      <c r="B85" s="112"/>
      <c r="C85" s="25" t="s">
        <v>24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6">
        <v>0</v>
      </c>
      <c r="L85" s="57">
        <v>0</v>
      </c>
      <c r="M85" s="57">
        <v>0</v>
      </c>
      <c r="N85" s="57">
        <v>0</v>
      </c>
      <c r="O85" s="57">
        <v>0</v>
      </c>
    </row>
    <row r="86" spans="1:15">
      <c r="A86" s="109"/>
      <c r="B86" s="112"/>
      <c r="C86" s="25" t="s">
        <v>25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6">
        <v>0</v>
      </c>
      <c r="L86" s="57">
        <v>0</v>
      </c>
      <c r="M86" s="57">
        <v>0</v>
      </c>
      <c r="N86" s="57">
        <v>0</v>
      </c>
      <c r="O86" s="57">
        <v>0</v>
      </c>
    </row>
    <row r="87" spans="1:15">
      <c r="A87" s="109"/>
      <c r="B87" s="112"/>
      <c r="C87" s="25" t="s">
        <v>26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6">
        <v>0</v>
      </c>
      <c r="L87" s="57">
        <v>0</v>
      </c>
      <c r="M87" s="57">
        <v>0</v>
      </c>
      <c r="N87" s="57">
        <v>0</v>
      </c>
      <c r="O87" s="57">
        <v>0</v>
      </c>
    </row>
    <row r="88" spans="1:15">
      <c r="A88" s="109"/>
      <c r="B88" s="112"/>
      <c r="C88" s="25" t="s">
        <v>27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6">
        <v>0</v>
      </c>
      <c r="L88" s="57">
        <v>0</v>
      </c>
      <c r="M88" s="57">
        <v>0</v>
      </c>
      <c r="N88" s="57">
        <v>0</v>
      </c>
      <c r="O88" s="57">
        <v>0</v>
      </c>
    </row>
    <row r="89" spans="1:15">
      <c r="A89" s="110"/>
      <c r="B89" s="113"/>
      <c r="C89" s="25" t="s">
        <v>19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70">
        <v>0</v>
      </c>
      <c r="L89" s="67">
        <v>0</v>
      </c>
      <c r="M89" s="67">
        <v>0</v>
      </c>
      <c r="N89" s="67">
        <v>0</v>
      </c>
      <c r="O89" s="67">
        <v>0</v>
      </c>
    </row>
    <row r="90" spans="1:15" ht="15" customHeight="1">
      <c r="A90" s="114" t="s">
        <v>31</v>
      </c>
      <c r="B90" s="115"/>
      <c r="C90" s="29" t="s">
        <v>20</v>
      </c>
      <c r="D90" s="81">
        <f>SUM(D54,D63,D72,D81)</f>
        <v>26.182046911132812</v>
      </c>
      <c r="E90" s="81">
        <f t="shared" ref="E90:O90" si="10">SUM(E54,E63,E72,E81)</f>
        <v>24.772247335327148</v>
      </c>
      <c r="F90" s="81">
        <f t="shared" si="10"/>
        <v>24.029843010620116</v>
      </c>
      <c r="G90" s="81">
        <f t="shared" si="10"/>
        <v>19.226433578247072</v>
      </c>
      <c r="H90" s="81">
        <f t="shared" si="10"/>
        <v>25.184934944458007</v>
      </c>
      <c r="I90" s="81">
        <f t="shared" si="10"/>
        <v>48.132985258300778</v>
      </c>
      <c r="J90" s="81">
        <f t="shared" si="10"/>
        <v>48.856459223144533</v>
      </c>
      <c r="K90" s="52">
        <f t="shared" si="10"/>
        <v>48.61590159106445</v>
      </c>
      <c r="L90" s="81">
        <f t="shared" si="10"/>
        <v>49.869915314453124</v>
      </c>
      <c r="M90" s="81">
        <f t="shared" si="10"/>
        <v>26.728855931396485</v>
      </c>
      <c r="N90" s="81">
        <f t="shared" si="10"/>
        <v>24.933409063842774</v>
      </c>
      <c r="O90" s="81">
        <f t="shared" si="10"/>
        <v>28.956087439086915</v>
      </c>
    </row>
    <row r="91" spans="1:15">
      <c r="A91" s="116"/>
      <c r="B91" s="117"/>
      <c r="C91" s="30" t="s">
        <v>21</v>
      </c>
      <c r="D91" s="81">
        <f t="shared" ref="D91:O98" si="11">SUM(D55,D64,D73,D82)</f>
        <v>3.1878821969085696</v>
      </c>
      <c r="E91" s="81">
        <f t="shared" si="11"/>
        <v>3.0422537446075442</v>
      </c>
      <c r="F91" s="81">
        <f t="shared" si="11"/>
        <v>2.9338847301803588</v>
      </c>
      <c r="G91" s="81">
        <f t="shared" si="11"/>
        <v>3.6915437333236696</v>
      </c>
      <c r="H91" s="81">
        <f t="shared" si="11"/>
        <v>7.2902333519592286</v>
      </c>
      <c r="I91" s="81">
        <f t="shared" si="11"/>
        <v>13.884837719055175</v>
      </c>
      <c r="J91" s="81">
        <f t="shared" si="11"/>
        <v>14.493211302404784</v>
      </c>
      <c r="K91" s="52">
        <f t="shared" si="11"/>
        <v>14.148610944458008</v>
      </c>
      <c r="L91" s="81">
        <f t="shared" si="11"/>
        <v>13.077303079284668</v>
      </c>
      <c r="M91" s="81">
        <f t="shared" si="11"/>
        <v>6.9136299581298832</v>
      </c>
      <c r="N91" s="81">
        <f t="shared" si="11"/>
        <v>3.1216150435455323</v>
      </c>
      <c r="O91" s="81">
        <f t="shared" si="11"/>
        <v>3.5691007288940431</v>
      </c>
    </row>
    <row r="92" spans="1:15">
      <c r="A92" s="116"/>
      <c r="B92" s="117"/>
      <c r="C92" s="29" t="s">
        <v>22</v>
      </c>
      <c r="D92" s="81">
        <f t="shared" si="11"/>
        <v>7.7959577296638494E-2</v>
      </c>
      <c r="E92" s="81">
        <f t="shared" si="11"/>
        <v>7.5853335414791112E-2</v>
      </c>
      <c r="F92" s="81">
        <f t="shared" si="11"/>
        <v>7.7286244061756132E-2</v>
      </c>
      <c r="G92" s="81">
        <f t="shared" si="11"/>
        <v>7.6331038592624662E-2</v>
      </c>
      <c r="H92" s="81">
        <f t="shared" si="11"/>
        <v>8.5172345620059972E-2</v>
      </c>
      <c r="I92" s="81">
        <f t="shared" si="11"/>
        <v>0.35374045516548158</v>
      </c>
      <c r="J92" s="81">
        <f t="shared" si="11"/>
        <v>0.34674190142936706</v>
      </c>
      <c r="K92" s="52">
        <f t="shared" si="11"/>
        <v>0.35864413638420106</v>
      </c>
      <c r="L92" s="81">
        <f t="shared" si="11"/>
        <v>0.36255936845207215</v>
      </c>
      <c r="M92" s="81">
        <f t="shared" si="11"/>
        <v>8.7427578072023393E-2</v>
      </c>
      <c r="N92" s="81">
        <f t="shared" si="11"/>
        <v>8.3635425509071354E-2</v>
      </c>
      <c r="O92" s="81">
        <f t="shared" si="11"/>
        <v>8.4924539865112308E-2</v>
      </c>
    </row>
    <row r="93" spans="1:15">
      <c r="A93" s="116"/>
      <c r="B93" s="117"/>
      <c r="C93" s="29" t="s">
        <v>23</v>
      </c>
      <c r="D93" s="81">
        <f t="shared" si="11"/>
        <v>1.1972413167633058</v>
      </c>
      <c r="E93" s="81">
        <f t="shared" si="11"/>
        <v>1.1547299728073122</v>
      </c>
      <c r="F93" s="81">
        <f>SUM(F57,F66,F75,F84)</f>
        <v>1.1305379790985106</v>
      </c>
      <c r="G93" s="81">
        <f t="shared" si="11"/>
        <v>1.5272110886680603</v>
      </c>
      <c r="H93" s="81">
        <f t="shared" si="11"/>
        <v>2.8345949344787598</v>
      </c>
      <c r="I93" s="81">
        <f t="shared" si="11"/>
        <v>5.1089989773620603</v>
      </c>
      <c r="J93" s="81">
        <f t="shared" si="11"/>
        <v>5.2217145619689944</v>
      </c>
      <c r="K93" s="52">
        <f t="shared" si="11"/>
        <v>5.2059249214691157</v>
      </c>
      <c r="L93" s="81">
        <f t="shared" si="11"/>
        <v>4.7617311352874756</v>
      </c>
      <c r="M93" s="81">
        <f t="shared" si="11"/>
        <v>2.6574904278564455</v>
      </c>
      <c r="N93" s="81">
        <f t="shared" si="11"/>
        <v>1.2021700697792053</v>
      </c>
      <c r="O93" s="81">
        <f t="shared" si="11"/>
        <v>1.3272809344184875</v>
      </c>
    </row>
    <row r="94" spans="1:15">
      <c r="A94" s="116"/>
      <c r="B94" s="117"/>
      <c r="C94" s="29" t="s">
        <v>24</v>
      </c>
      <c r="D94" s="81">
        <f t="shared" si="11"/>
        <v>5.1415861754638676</v>
      </c>
      <c r="E94" s="81">
        <f t="shared" si="11"/>
        <v>4.8136523871643071</v>
      </c>
      <c r="F94" s="81">
        <f t="shared" si="11"/>
        <v>4.6932507395202636</v>
      </c>
      <c r="G94" s="81">
        <f t="shared" si="11"/>
        <v>3.7144569318420411</v>
      </c>
      <c r="H94" s="81">
        <f t="shared" si="11"/>
        <v>4.4444454736511227</v>
      </c>
      <c r="I94" s="81">
        <f t="shared" si="11"/>
        <v>8.5544166274902338</v>
      </c>
      <c r="J94" s="81">
        <f t="shared" si="11"/>
        <v>8.7694040472900383</v>
      </c>
      <c r="K94" s="52">
        <f t="shared" si="11"/>
        <v>8.3674589677612303</v>
      </c>
      <c r="L94" s="81">
        <f t="shared" si="11"/>
        <v>8.4601881058288573</v>
      </c>
      <c r="M94" s="81">
        <f t="shared" si="11"/>
        <v>4.5513534356262211</v>
      </c>
      <c r="N94" s="81">
        <f t="shared" si="11"/>
        <v>5.0163733960937495</v>
      </c>
      <c r="O94" s="81">
        <f t="shared" si="11"/>
        <v>5.7351124288391109</v>
      </c>
    </row>
    <row r="95" spans="1:15">
      <c r="A95" s="116"/>
      <c r="B95" s="117"/>
      <c r="C95" s="29" t="s">
        <v>25</v>
      </c>
      <c r="D95" s="81">
        <f t="shared" si="11"/>
        <v>3.6330460575134276</v>
      </c>
      <c r="E95" s="81">
        <f t="shared" si="11"/>
        <v>3.5718275573760985</v>
      </c>
      <c r="F95" s="81">
        <f t="shared" si="11"/>
        <v>3.5187232434539797</v>
      </c>
      <c r="G95" s="81">
        <f t="shared" si="11"/>
        <v>2.7526265111999511</v>
      </c>
      <c r="H95" s="81">
        <f t="shared" si="11"/>
        <v>5.0591092201904297</v>
      </c>
      <c r="I95" s="81">
        <f t="shared" si="11"/>
        <v>12.841911846020508</v>
      </c>
      <c r="J95" s="81">
        <f t="shared" si="11"/>
        <v>12.723308971337891</v>
      </c>
      <c r="K95" s="52">
        <f t="shared" si="11"/>
        <v>12.870736201782227</v>
      </c>
      <c r="L95" s="81">
        <f t="shared" si="11"/>
        <v>11.837117072326659</v>
      </c>
      <c r="M95" s="81">
        <f t="shared" si="11"/>
        <v>4.4527318098907473</v>
      </c>
      <c r="N95" s="81">
        <f t="shared" si="11"/>
        <v>3.6419052154571534</v>
      </c>
      <c r="O95" s="81">
        <f t="shared" si="11"/>
        <v>4.2070166141540524</v>
      </c>
    </row>
    <row r="96" spans="1:15">
      <c r="A96" s="116"/>
      <c r="B96" s="117"/>
      <c r="C96" s="29" t="s">
        <v>26</v>
      </c>
      <c r="D96" s="81">
        <f t="shared" si="11"/>
        <v>1.2468152455604553</v>
      </c>
      <c r="E96" s="81">
        <f t="shared" si="11"/>
        <v>1.209198038986969</v>
      </c>
      <c r="F96" s="81">
        <f t="shared" si="11"/>
        <v>1.1999194686264039</v>
      </c>
      <c r="G96" s="81">
        <f t="shared" si="11"/>
        <v>1.1254961554664611</v>
      </c>
      <c r="H96" s="81">
        <f t="shared" si="11"/>
        <v>2.2608143706329349</v>
      </c>
      <c r="I96" s="81">
        <f t="shared" si="11"/>
        <v>4.3131498294372559</v>
      </c>
      <c r="J96" s="81">
        <f t="shared" si="11"/>
        <v>4.3506876824462886</v>
      </c>
      <c r="K96" s="52">
        <f t="shared" si="11"/>
        <v>4.2648515074645994</v>
      </c>
      <c r="L96" s="81">
        <f t="shared" si="11"/>
        <v>4.2003922621704106</v>
      </c>
      <c r="M96" s="81">
        <f t="shared" si="11"/>
        <v>2.1143752671600344</v>
      </c>
      <c r="N96" s="81">
        <f t="shared" si="11"/>
        <v>1.2328226885032654</v>
      </c>
      <c r="O96" s="81">
        <f t="shared" si="11"/>
        <v>1.4119863232803345</v>
      </c>
    </row>
    <row r="97" spans="1:15">
      <c r="A97" s="116"/>
      <c r="B97" s="117"/>
      <c r="C97" s="29" t="s">
        <v>27</v>
      </c>
      <c r="D97" s="81">
        <f t="shared" si="11"/>
        <v>4.6501810006844728</v>
      </c>
      <c r="E97" s="81">
        <f t="shared" si="11"/>
        <v>4.5632569246041506</v>
      </c>
      <c r="F97" s="81">
        <f t="shared" si="11"/>
        <v>4.5110092344338621</v>
      </c>
      <c r="G97" s="81">
        <f t="shared" si="11"/>
        <v>4.4841066622620538</v>
      </c>
      <c r="H97" s="81">
        <f t="shared" si="11"/>
        <v>7.4485172210987747</v>
      </c>
      <c r="I97" s="81">
        <f t="shared" si="11"/>
        <v>12.025614325957626</v>
      </c>
      <c r="J97" s="81">
        <f t="shared" si="11"/>
        <v>12.498433686965681</v>
      </c>
      <c r="K97" s="52">
        <f t="shared" si="11"/>
        <v>12.373395375492489</v>
      </c>
      <c r="L97" s="81">
        <f t="shared" si="11"/>
        <v>12.237206825882435</v>
      </c>
      <c r="M97" s="81">
        <f t="shared" si="11"/>
        <v>8.0195002437982907</v>
      </c>
      <c r="N97" s="81">
        <f t="shared" si="11"/>
        <v>4.4765525759408202</v>
      </c>
      <c r="O97" s="81">
        <f t="shared" si="11"/>
        <v>4.8280709685036864</v>
      </c>
    </row>
    <row r="98" spans="1:15">
      <c r="A98" s="118"/>
      <c r="B98" s="119"/>
      <c r="C98" s="29" t="s">
        <v>19</v>
      </c>
      <c r="D98" s="93">
        <f t="shared" si="11"/>
        <v>45.316758481323546</v>
      </c>
      <c r="E98" s="93">
        <f t="shared" si="11"/>
        <v>43.203019296288318</v>
      </c>
      <c r="F98" s="93">
        <f t="shared" si="11"/>
        <v>42.094454649995249</v>
      </c>
      <c r="G98" s="93">
        <f t="shared" si="11"/>
        <v>36.598205699601934</v>
      </c>
      <c r="H98" s="93">
        <f t="shared" si="11"/>
        <v>54.607821862089317</v>
      </c>
      <c r="I98" s="93">
        <f t="shared" si="11"/>
        <v>105.21565503878912</v>
      </c>
      <c r="J98" s="93">
        <f t="shared" si="11"/>
        <v>107.25996137698758</v>
      </c>
      <c r="K98" s="91">
        <f t="shared" si="11"/>
        <v>106.20552364587633</v>
      </c>
      <c r="L98" s="93">
        <f t="shared" si="11"/>
        <v>104.8064131636857</v>
      </c>
      <c r="M98" s="93">
        <f t="shared" si="11"/>
        <v>55.525364651930133</v>
      </c>
      <c r="N98" s="93">
        <f t="shared" si="11"/>
        <v>43.708483478671575</v>
      </c>
      <c r="O98" s="93">
        <f t="shared" si="11"/>
        <v>50.119579977041745</v>
      </c>
    </row>
    <row r="99" spans="1:15" ht="18" customHeight="1">
      <c r="A99" s="11"/>
      <c r="B99" s="11"/>
      <c r="C99" s="11"/>
      <c r="D99" s="14"/>
      <c r="E99" s="14"/>
      <c r="F99" s="14"/>
      <c r="G99" s="14"/>
      <c r="H99" s="14"/>
      <c r="I99" s="14"/>
      <c r="J99" s="14"/>
      <c r="K99" s="104"/>
      <c r="L99" s="14"/>
      <c r="M99" s="14"/>
      <c r="N99" s="14"/>
      <c r="O99" s="14"/>
    </row>
    <row r="100" spans="1:15" ht="29" customHeight="1">
      <c r="A100" s="106" t="s">
        <v>14</v>
      </c>
      <c r="B100" s="107"/>
      <c r="C100" s="6"/>
      <c r="D100" s="20">
        <f>SUM(D43,D98)</f>
        <v>54.655084935486144</v>
      </c>
      <c r="E100" s="20">
        <f>SUM(E43,E98)</f>
        <v>51.793019296288321</v>
      </c>
      <c r="F100" s="20">
        <f>SUM(F43,F98)</f>
        <v>51.354454649995247</v>
      </c>
      <c r="G100" s="20">
        <f>SUM(G43,G98)</f>
        <v>46.558205699601935</v>
      </c>
      <c r="H100" s="20">
        <f>SUM(H43,H98)</f>
        <v>87.085402200137622</v>
      </c>
      <c r="I100" s="20">
        <f>SUM(I43,I98)</f>
        <v>146.04288937683742</v>
      </c>
      <c r="J100" s="20">
        <f>SUM(J43,J98)</f>
        <v>157.64166005308417</v>
      </c>
      <c r="K100" s="13">
        <f>SUM(K43,K98)</f>
        <v>157.43373232197291</v>
      </c>
      <c r="L100" s="20">
        <f>SUM(L43,L98)</f>
        <v>152.0132618397823</v>
      </c>
      <c r="M100" s="20">
        <f>SUM(M43,M98)</f>
        <v>91.573277989978436</v>
      </c>
      <c r="N100" s="20">
        <f>SUM(N43,N98)</f>
        <v>52.968483478671573</v>
      </c>
      <c r="O100" s="20">
        <f>SUM(O43,O98)</f>
        <v>59.139579977041748</v>
      </c>
    </row>
  </sheetData>
  <mergeCells count="25">
    <mergeCell ref="A1:O1"/>
    <mergeCell ref="A2:O2"/>
    <mergeCell ref="B72:B80"/>
    <mergeCell ref="A72:A80"/>
    <mergeCell ref="B81:B89"/>
    <mergeCell ref="A81:A89"/>
    <mergeCell ref="B34:B42"/>
    <mergeCell ref="A34:A42"/>
    <mergeCell ref="B54:B62"/>
    <mergeCell ref="A54:A62"/>
    <mergeCell ref="B63:B71"/>
    <mergeCell ref="A63:A71"/>
    <mergeCell ref="A7:A15"/>
    <mergeCell ref="B7:B15"/>
    <mergeCell ref="B16:B24"/>
    <mergeCell ref="A16:A24"/>
    <mergeCell ref="A3:O3"/>
    <mergeCell ref="A4:O4"/>
    <mergeCell ref="D9:O13"/>
    <mergeCell ref="A100:B100"/>
    <mergeCell ref="A90:B98"/>
    <mergeCell ref="B25:B33"/>
    <mergeCell ref="A25:A33"/>
    <mergeCell ref="A43:B51"/>
    <mergeCell ref="D45:O49"/>
  </mergeCells>
  <pageMargins left="0.75" right="0.75" top="1" bottom="1" header="0.5" footer="0.5"/>
  <pageSetup orientation="portrait" horizontalDpi="4294967292" verticalDpi="4294967292"/>
  <headerFooter>
    <oddHeader>&amp;RDemandResponseOIR-2013_DR_ED_124-Q01Atch01-CONF</oddHeader>
  </headerFooter>
  <ignoredErrors>
    <ignoredError sqref="D62:O62 H2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pane xSplit="3" ySplit="6" topLeftCell="D55" activePane="bottomRight" state="frozen"/>
      <selection activeCell="K1" sqref="K1"/>
      <selection pane="topRight" activeCell="K1" sqref="K1"/>
      <selection pane="bottomLeft" activeCell="K1" sqref="K1"/>
      <selection pane="bottomRight" activeCell="U24" sqref="U24"/>
    </sheetView>
  </sheetViews>
  <sheetFormatPr baseColWidth="10" defaultColWidth="11" defaultRowHeight="15" x14ac:dyDescent="0"/>
  <cols>
    <col min="1" max="1" width="52.6640625" customWidth="1"/>
    <col min="2" max="2" width="10.1640625" bestFit="1" customWidth="1"/>
    <col min="3" max="3" width="26.83203125" bestFit="1" customWidth="1"/>
    <col min="4" max="4" width="8" style="36" bestFit="1" customWidth="1"/>
    <col min="5" max="6" width="8.33203125" style="36" bestFit="1" customWidth="1"/>
    <col min="7" max="7" width="8" style="36" bestFit="1" customWidth="1"/>
    <col min="8" max="8" width="8.5" style="36" bestFit="1" customWidth="1"/>
    <col min="9" max="9" width="8.33203125" style="36" bestFit="1" customWidth="1"/>
    <col min="10" max="10" width="7.83203125" style="36" bestFit="1" customWidth="1"/>
    <col min="11" max="11" width="8.5" style="36" bestFit="1" customWidth="1"/>
    <col min="12" max="12" width="8.33203125" style="36" bestFit="1" customWidth="1"/>
    <col min="13" max="13" width="8" style="36" bestFit="1" customWidth="1"/>
    <col min="14" max="14" width="8.5" style="36" bestFit="1" customWidth="1"/>
    <col min="15" max="15" width="8.33203125" style="36" bestFit="1" customWidth="1"/>
    <col min="16" max="16" width="4.33203125" customWidth="1"/>
  </cols>
  <sheetData>
    <row r="1" spans="1:17">
      <c r="A1" s="141" t="s">
        <v>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7">
      <c r="A2" s="156" t="s">
        <v>41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17">
      <c r="A3" s="144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1:17" ht="15" customHeight="1">
      <c r="A4" s="144" t="s">
        <v>34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Q4" t="s">
        <v>40</v>
      </c>
    </row>
    <row r="5" spans="1:17">
      <c r="A5" s="24"/>
      <c r="B5" s="24"/>
      <c r="C5" s="2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Q5" s="94">
        <v>1.097</v>
      </c>
    </row>
    <row r="6" spans="1:17">
      <c r="A6" s="10" t="s">
        <v>0</v>
      </c>
      <c r="B6" s="10" t="s">
        <v>18</v>
      </c>
      <c r="C6" s="10" t="s">
        <v>30</v>
      </c>
      <c r="D6" s="32">
        <v>44927</v>
      </c>
      <c r="E6" s="32">
        <v>44958</v>
      </c>
      <c r="F6" s="32">
        <v>44986</v>
      </c>
      <c r="G6" s="32">
        <v>45017</v>
      </c>
      <c r="H6" s="32">
        <v>45047</v>
      </c>
      <c r="I6" s="32">
        <v>45078</v>
      </c>
      <c r="J6" s="32">
        <v>45108</v>
      </c>
      <c r="K6" s="33">
        <v>45139</v>
      </c>
      <c r="L6" s="32">
        <v>45170</v>
      </c>
      <c r="M6" s="32">
        <v>45200</v>
      </c>
      <c r="N6" s="32">
        <v>45231</v>
      </c>
      <c r="O6" s="32">
        <v>45261</v>
      </c>
    </row>
    <row r="7" spans="1:17">
      <c r="A7" s="168" t="s">
        <v>9</v>
      </c>
      <c r="B7" s="132" t="s">
        <v>36</v>
      </c>
      <c r="C7" s="12" t="s">
        <v>20</v>
      </c>
      <c r="D7" s="55">
        <f>$Q$5*'PG&amp;E 2023 DR Allocations'!D7</f>
        <v>10.244144120216369</v>
      </c>
      <c r="E7" s="55">
        <f>$Q$5*'PG&amp;E 2023 DR Allocations'!E7</f>
        <v>9.4232300000000002</v>
      </c>
      <c r="F7" s="55">
        <f>$Q$5*'PG&amp;E 2023 DR Allocations'!F7</f>
        <v>10.15822</v>
      </c>
      <c r="G7" s="55">
        <f>$Q$5*'PG&amp;E 2023 DR Allocations'!G7</f>
        <v>10.926120000000001</v>
      </c>
      <c r="H7" s="55">
        <f>$Q$5*'PG&amp;E 2023 DR Allocations'!H7</f>
        <v>11.540439999999998</v>
      </c>
      <c r="I7" s="55">
        <f>$Q$5*'PG&amp;E 2023 DR Allocations'!I7</f>
        <v>11.79275</v>
      </c>
      <c r="J7" s="55">
        <f>$Q$5*'PG&amp;E 2023 DR Allocations'!J7</f>
        <v>11.70499</v>
      </c>
      <c r="K7" s="56">
        <f>$Q$5*'PG&amp;E 2023 DR Allocations'!K7</f>
        <v>11.59529</v>
      </c>
      <c r="L7" s="55">
        <f>$Q$5*'PG&amp;E 2023 DR Allocations'!L7</f>
        <v>11.650139999999999</v>
      </c>
      <c r="M7" s="55">
        <f>$Q$5*'PG&amp;E 2023 DR Allocations'!M7</f>
        <v>11.16746</v>
      </c>
      <c r="N7" s="55">
        <f>$Q$5*'PG&amp;E 2023 DR Allocations'!N7</f>
        <v>10.15822</v>
      </c>
      <c r="O7" s="55">
        <f>$Q$5*'PG&amp;E 2023 DR Allocations'!O7</f>
        <v>9.8949400000000001</v>
      </c>
    </row>
    <row r="8" spans="1:17">
      <c r="A8" s="169"/>
      <c r="B8" s="133"/>
      <c r="C8" s="12" t="s">
        <v>21</v>
      </c>
      <c r="D8" s="55">
        <f>$Q$5*'PG&amp;E 2023 DR Allocations'!D8</f>
        <v>12.20529881477356</v>
      </c>
      <c r="E8" s="55">
        <f>$Q$5*'PG&amp;E 2023 DR Allocations'!E8</f>
        <v>9.8071799999999989</v>
      </c>
      <c r="F8" s="55">
        <f>$Q$5*'PG&amp;E 2023 DR Allocations'!F8</f>
        <v>10.564110000000001</v>
      </c>
      <c r="G8" s="55">
        <f>$Q$5*'PG&amp;E 2023 DR Allocations'!G8</f>
        <v>11.36492</v>
      </c>
      <c r="H8" s="55">
        <f>$Q$5*'PG&amp;E 2023 DR Allocations'!H8</f>
        <v>12.00118</v>
      </c>
      <c r="I8" s="55">
        <f>$Q$5*'PG&amp;E 2023 DR Allocations'!I8</f>
        <v>12.26446</v>
      </c>
      <c r="J8" s="55">
        <f>$Q$5*'PG&amp;E 2023 DR Allocations'!J8</f>
        <v>12.176699999999999</v>
      </c>
      <c r="K8" s="56">
        <f>$Q$5*'PG&amp;E 2023 DR Allocations'!K8</f>
        <v>12.067</v>
      </c>
      <c r="L8" s="55">
        <f>$Q$5*'PG&amp;E 2023 DR Allocations'!L8</f>
        <v>12.12185</v>
      </c>
      <c r="M8" s="55">
        <f>$Q$5*'PG&amp;E 2023 DR Allocations'!M8</f>
        <v>11.606260000000001</v>
      </c>
      <c r="N8" s="55">
        <f>$Q$5*'PG&amp;E 2023 DR Allocations'!N8</f>
        <v>10.564110000000001</v>
      </c>
      <c r="O8" s="55">
        <f>$Q$5*'PG&amp;E 2023 DR Allocations'!O8</f>
        <v>10.289860000000001</v>
      </c>
    </row>
    <row r="9" spans="1:17">
      <c r="A9" s="169"/>
      <c r="B9" s="133"/>
      <c r="C9" s="98" t="s">
        <v>22</v>
      </c>
      <c r="D9" s="190" t="s">
        <v>42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2"/>
    </row>
    <row r="10" spans="1:17">
      <c r="A10" s="169"/>
      <c r="B10" s="133"/>
      <c r="C10" s="98" t="s">
        <v>23</v>
      </c>
      <c r="D10" s="193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5"/>
    </row>
    <row r="11" spans="1:17">
      <c r="A11" s="169"/>
      <c r="B11" s="133"/>
      <c r="C11" s="98" t="s">
        <v>24</v>
      </c>
      <c r="D11" s="193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5"/>
    </row>
    <row r="12" spans="1:17">
      <c r="A12" s="169"/>
      <c r="B12" s="133"/>
      <c r="C12" s="98" t="s">
        <v>25</v>
      </c>
      <c r="D12" s="193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5"/>
    </row>
    <row r="13" spans="1:17">
      <c r="A13" s="169"/>
      <c r="B13" s="133"/>
      <c r="C13" s="98" t="s">
        <v>26</v>
      </c>
      <c r="D13" s="196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8"/>
    </row>
    <row r="14" spans="1:17">
      <c r="A14" s="169"/>
      <c r="B14" s="133"/>
      <c r="C14" s="12" t="s">
        <v>27</v>
      </c>
      <c r="D14" s="55">
        <f>$Q$5*'PG&amp;E 2023 DR Allocations'!D14</f>
        <v>135.04278231811523</v>
      </c>
      <c r="E14" s="55">
        <f>$Q$5*'PG&amp;E 2023 DR Allocations'!E14</f>
        <v>130.72949</v>
      </c>
      <c r="F14" s="55">
        <f>$Q$5*'PG&amp;E 2023 DR Allocations'!F14</f>
        <v>140.93159</v>
      </c>
      <c r="G14" s="55">
        <f>$Q$5*'PG&amp;E 2023 DR Allocations'!G14</f>
        <v>151.64928</v>
      </c>
      <c r="H14" s="55">
        <f>$Q$5*'PG&amp;E 2023 DR Allocations'!H14</f>
        <v>160.07423999999997</v>
      </c>
      <c r="I14" s="55">
        <f>$Q$5*'PG&amp;E 2023 DR Allocations'!I14</f>
        <v>163.58464000000001</v>
      </c>
      <c r="J14" s="55">
        <f>$Q$5*'PG&amp;E 2023 DR Allocations'!J14</f>
        <v>162.41085000000001</v>
      </c>
      <c r="K14" s="56">
        <f>$Q$5*'PG&amp;E 2023 DR Allocations'!K14</f>
        <v>160.92989999999998</v>
      </c>
      <c r="L14" s="55">
        <f>$Q$5*'PG&amp;E 2023 DR Allocations'!L14</f>
        <v>161.66489000000001</v>
      </c>
      <c r="M14" s="55">
        <f>$Q$5*'PG&amp;E 2023 DR Allocations'!M14</f>
        <v>154.86348999999998</v>
      </c>
      <c r="N14" s="55">
        <f>$Q$5*'PG&amp;E 2023 DR Allocations'!N14</f>
        <v>140.88771</v>
      </c>
      <c r="O14" s="55">
        <f>$Q$5*'PG&amp;E 2023 DR Allocations'!O14</f>
        <v>137.31148999999999</v>
      </c>
    </row>
    <row r="15" spans="1:17">
      <c r="A15" s="170"/>
      <c r="B15" s="134"/>
      <c r="C15" s="12" t="s">
        <v>19</v>
      </c>
      <c r="D15" s="50">
        <f>$Q$5*'PG&amp;E 2023 DR Allocations'!D15</f>
        <v>214.60611</v>
      </c>
      <c r="E15" s="50">
        <f>$Q$5*'PG&amp;E 2023 DR Allocations'!E15</f>
        <v>204.26139999999998</v>
      </c>
      <c r="F15" s="50">
        <f>$Q$5*'PG&amp;E 2023 DR Allocations'!F15</f>
        <v>220.20080999999999</v>
      </c>
      <c r="G15" s="50">
        <f>$Q$5*'PG&amp;E 2023 DR Allocations'!G15</f>
        <v>236.94103000000001</v>
      </c>
      <c r="H15" s="50">
        <f>$Q$5*'PG&amp;E 2023 DR Allocations'!H15</f>
        <v>250.12696999999997</v>
      </c>
      <c r="I15" s="50">
        <f>$Q$5*'PG&amp;E 2023 DR Allocations'!I15</f>
        <v>255.59003000000001</v>
      </c>
      <c r="J15" s="50">
        <f>$Q$5*'PG&amp;E 2023 DR Allocations'!J15</f>
        <v>253.76901000000001</v>
      </c>
      <c r="K15" s="92">
        <f>$Q$5*'PG&amp;E 2023 DR Allocations'!K15</f>
        <v>251.45434</v>
      </c>
      <c r="L15" s="50">
        <f>$Q$5*'PG&amp;E 2023 DR Allocations'!L15</f>
        <v>252.59521999999998</v>
      </c>
      <c r="M15" s="50">
        <f>$Q$5*'PG&amp;E 2023 DR Allocations'!M15</f>
        <v>241.96528999999998</v>
      </c>
      <c r="N15" s="50">
        <f>$Q$5*'PG&amp;E 2023 DR Allocations'!N15</f>
        <v>220.14596</v>
      </c>
      <c r="O15" s="50">
        <f>$Q$5*'PG&amp;E 2023 DR Allocations'!O15</f>
        <v>214.54029</v>
      </c>
    </row>
    <row r="16" spans="1:17">
      <c r="A16" s="108" t="s">
        <v>7</v>
      </c>
      <c r="B16" s="111" t="s">
        <v>36</v>
      </c>
      <c r="C16" s="25" t="s">
        <v>20</v>
      </c>
      <c r="D16" s="57">
        <f>$Q$5*'PG&amp;E 2023 DR Allocations'!D16</f>
        <v>0</v>
      </c>
      <c r="E16" s="57">
        <f>$Q$5*'PG&amp;E 2023 DR Allocations'!E16</f>
        <v>0</v>
      </c>
      <c r="F16" s="57">
        <f>$Q$5*'PG&amp;E 2023 DR Allocations'!F16</f>
        <v>0</v>
      </c>
      <c r="G16" s="57">
        <f>$Q$5*'PG&amp;E 2023 DR Allocations'!G16</f>
        <v>0</v>
      </c>
      <c r="H16" s="57">
        <f>$Q$5*'PG&amp;E 2023 DR Allocations'!H16</f>
        <v>12.95620626</v>
      </c>
      <c r="I16" s="57">
        <f>$Q$5*'PG&amp;E 2023 DR Allocations'!I16</f>
        <v>17.274941679999998</v>
      </c>
      <c r="J16" s="57">
        <f>$Q$5*'PG&amp;E 2023 DR Allocations'!J16</f>
        <v>23.444557440000001</v>
      </c>
      <c r="K16" s="56">
        <f>$Q$5*'PG&amp;E 2023 DR Allocations'!K16</f>
        <v>24.67848498</v>
      </c>
      <c r="L16" s="57">
        <f>$Q$5*'PG&amp;E 2023 DR Allocations'!L16</f>
        <v>20.976713329999999</v>
      </c>
      <c r="M16" s="57">
        <f>$Q$5*'PG&amp;E 2023 DR Allocations'!M16</f>
        <v>19.125822020000001</v>
      </c>
      <c r="N16" s="57">
        <f>$Q$5*'PG&amp;E 2023 DR Allocations'!N16</f>
        <v>0</v>
      </c>
      <c r="O16" s="57">
        <f>$Q$5*'PG&amp;E 2023 DR Allocations'!O16</f>
        <v>0</v>
      </c>
    </row>
    <row r="17" spans="1:15">
      <c r="A17" s="109"/>
      <c r="B17" s="112"/>
      <c r="C17" s="25" t="s">
        <v>21</v>
      </c>
      <c r="D17" s="57">
        <f>$Q$5*'PG&amp;E 2023 DR Allocations'!D17</f>
        <v>0</v>
      </c>
      <c r="E17" s="57">
        <f>$Q$5*'PG&amp;E 2023 DR Allocations'!E17</f>
        <v>0</v>
      </c>
      <c r="F17" s="57">
        <f>$Q$5*'PG&amp;E 2023 DR Allocations'!F17</f>
        <v>0</v>
      </c>
      <c r="G17" s="57">
        <f>$Q$5*'PG&amp;E 2023 DR Allocations'!G17</f>
        <v>0</v>
      </c>
      <c r="H17" s="57">
        <f>$Q$5*'PG&amp;E 2023 DR Allocations'!H17</f>
        <v>4.3804954230000002</v>
      </c>
      <c r="I17" s="57">
        <f>$Q$5*'PG&amp;E 2023 DR Allocations'!I17</f>
        <v>5.8406605640000002</v>
      </c>
      <c r="J17" s="57">
        <f>$Q$5*'PG&amp;E 2023 DR Allocations'!J17</f>
        <v>7.9266104520000003</v>
      </c>
      <c r="K17" s="56">
        <f>$Q$5*'PG&amp;E 2023 DR Allocations'!K17</f>
        <v>8.3437995520000001</v>
      </c>
      <c r="L17" s="57">
        <f>$Q$5*'PG&amp;E 2023 DR Allocations'!L17</f>
        <v>7.0922300579999993</v>
      </c>
      <c r="M17" s="57">
        <f>$Q$5*'PG&amp;E 2023 DR Allocations'!M17</f>
        <v>6.4664453110000002</v>
      </c>
      <c r="N17" s="57">
        <f>$Q$5*'PG&amp;E 2023 DR Allocations'!N17</f>
        <v>0</v>
      </c>
      <c r="O17" s="57">
        <f>$Q$5*'PG&amp;E 2023 DR Allocations'!O17</f>
        <v>0</v>
      </c>
    </row>
    <row r="18" spans="1:15">
      <c r="A18" s="109"/>
      <c r="B18" s="112"/>
      <c r="C18" s="25" t="s">
        <v>22</v>
      </c>
      <c r="D18" s="57">
        <f>$Q$5*'PG&amp;E 2023 DR Allocations'!D18</f>
        <v>0</v>
      </c>
      <c r="E18" s="57">
        <f>$Q$5*'PG&amp;E 2023 DR Allocations'!E18</f>
        <v>0</v>
      </c>
      <c r="F18" s="57">
        <f>$Q$5*'PG&amp;E 2023 DR Allocations'!F18</f>
        <v>0</v>
      </c>
      <c r="G18" s="57">
        <f>$Q$5*'PG&amp;E 2023 DR Allocations'!G18</f>
        <v>0</v>
      </c>
      <c r="H18" s="57">
        <f>$Q$5*'PG&amp;E 2023 DR Allocations'!H18</f>
        <v>0</v>
      </c>
      <c r="I18" s="57">
        <f>$Q$5*'PG&amp;E 2023 DR Allocations'!I18</f>
        <v>0</v>
      </c>
      <c r="J18" s="57">
        <f>$Q$5*'PG&amp;E 2023 DR Allocations'!J18</f>
        <v>0</v>
      </c>
      <c r="K18" s="56">
        <f>$Q$5*'PG&amp;E 2023 DR Allocations'!K18</f>
        <v>0</v>
      </c>
      <c r="L18" s="57">
        <f>$Q$5*'PG&amp;E 2023 DR Allocations'!L18</f>
        <v>0</v>
      </c>
      <c r="M18" s="57">
        <f>$Q$5*'PG&amp;E 2023 DR Allocations'!M18</f>
        <v>0</v>
      </c>
      <c r="N18" s="57">
        <f>$Q$5*'PG&amp;E 2023 DR Allocations'!N18</f>
        <v>0</v>
      </c>
      <c r="O18" s="57">
        <f>$Q$5*'PG&amp;E 2023 DR Allocations'!O18</f>
        <v>0</v>
      </c>
    </row>
    <row r="19" spans="1:15">
      <c r="A19" s="109"/>
      <c r="B19" s="112"/>
      <c r="C19" s="25" t="s">
        <v>23</v>
      </c>
      <c r="D19" s="57">
        <f>$Q$5*'PG&amp;E 2023 DR Allocations'!D19</f>
        <v>0</v>
      </c>
      <c r="E19" s="57">
        <f>$Q$5*'PG&amp;E 2023 DR Allocations'!E19</f>
        <v>0</v>
      </c>
      <c r="F19" s="57">
        <f>$Q$5*'PG&amp;E 2023 DR Allocations'!F19</f>
        <v>0</v>
      </c>
      <c r="G19" s="57">
        <f>$Q$5*'PG&amp;E 2023 DR Allocations'!G19</f>
        <v>0</v>
      </c>
      <c r="H19" s="57">
        <f>$Q$5*'PG&amp;E 2023 DR Allocations'!H19</f>
        <v>1.0828381687999999</v>
      </c>
      <c r="I19" s="57">
        <f>$Q$5*'PG&amp;E 2023 DR Allocations'!I19</f>
        <v>1.4437847370000001</v>
      </c>
      <c r="J19" s="57">
        <f>$Q$5*'PG&amp;E 2023 DR Allocations'!J19</f>
        <v>1.9594219080000002</v>
      </c>
      <c r="K19" s="56">
        <f>$Q$5*'PG&amp;E 2023 DR Allocations'!K19</f>
        <v>2.0625486839999998</v>
      </c>
      <c r="L19" s="57">
        <f>$Q$5*'PG&amp;E 2023 DR Allocations'!L19</f>
        <v>1.7531661620000001</v>
      </c>
      <c r="M19" s="57">
        <f>$Q$5*'PG&amp;E 2023 DR Allocations'!M19</f>
        <v>1.5984749009999999</v>
      </c>
      <c r="N19" s="57">
        <f>$Q$5*'PG&amp;E 2023 DR Allocations'!N19</f>
        <v>0</v>
      </c>
      <c r="O19" s="57">
        <f>$Q$5*'PG&amp;E 2023 DR Allocations'!O19</f>
        <v>0</v>
      </c>
    </row>
    <row r="20" spans="1:15">
      <c r="A20" s="109"/>
      <c r="B20" s="112"/>
      <c r="C20" s="25" t="s">
        <v>24</v>
      </c>
      <c r="D20" s="57">
        <f>$Q$5*'PG&amp;E 2023 DR Allocations'!D20</f>
        <v>0</v>
      </c>
      <c r="E20" s="57">
        <f>$Q$5*'PG&amp;E 2023 DR Allocations'!E20</f>
        <v>0</v>
      </c>
      <c r="F20" s="57">
        <f>$Q$5*'PG&amp;E 2023 DR Allocations'!F20</f>
        <v>0</v>
      </c>
      <c r="G20" s="57">
        <f>$Q$5*'PG&amp;E 2023 DR Allocations'!G20</f>
        <v>0</v>
      </c>
      <c r="H20" s="57">
        <f>$Q$5*'PG&amp;E 2023 DR Allocations'!H20</f>
        <v>1.0384319379</v>
      </c>
      <c r="I20" s="57">
        <f>$Q$5*'PG&amp;E 2023 DR Allocations'!I20</f>
        <v>1.384576356</v>
      </c>
      <c r="J20" s="57">
        <f>$Q$5*'PG&amp;E 2023 DR Allocations'!J20</f>
        <v>1.8790677549999999</v>
      </c>
      <c r="K20" s="56">
        <f>$Q$5*'PG&amp;E 2023 DR Allocations'!K20</f>
        <v>1.9779655959999998</v>
      </c>
      <c r="L20" s="57">
        <f>$Q$5*'PG&amp;E 2023 DR Allocations'!L20</f>
        <v>1.681270976</v>
      </c>
      <c r="M20" s="57">
        <f>$Q$5*'PG&amp;E 2023 DR Allocations'!M20</f>
        <v>1.5329236660000001</v>
      </c>
      <c r="N20" s="57">
        <f>$Q$5*'PG&amp;E 2023 DR Allocations'!N20</f>
        <v>0</v>
      </c>
      <c r="O20" s="57">
        <f>$Q$5*'PG&amp;E 2023 DR Allocations'!O20</f>
        <v>0</v>
      </c>
    </row>
    <row r="21" spans="1:15">
      <c r="A21" s="109"/>
      <c r="B21" s="112"/>
      <c r="C21" s="25" t="s">
        <v>25</v>
      </c>
      <c r="D21" s="57">
        <f>$Q$5*'PG&amp;E 2023 DR Allocations'!D21</f>
        <v>0</v>
      </c>
      <c r="E21" s="57">
        <f>$Q$5*'PG&amp;E 2023 DR Allocations'!E21</f>
        <v>0</v>
      </c>
      <c r="F21" s="57">
        <f>$Q$5*'PG&amp;E 2023 DR Allocations'!F21</f>
        <v>0</v>
      </c>
      <c r="G21" s="57">
        <f>$Q$5*'PG&amp;E 2023 DR Allocations'!G21</f>
        <v>0</v>
      </c>
      <c r="H21" s="57">
        <f>$Q$5*'PG&amp;E 2023 DR Allocations'!H21</f>
        <v>1.308463205</v>
      </c>
      <c r="I21" s="57">
        <f>$Q$5*'PG&amp;E 2023 DR Allocations'!I21</f>
        <v>1.7446172409999998</v>
      </c>
      <c r="J21" s="57">
        <f>$Q$5*'PG&amp;E 2023 DR Allocations'!J21</f>
        <v>2.367695689</v>
      </c>
      <c r="K21" s="56">
        <f>$Q$5*'PG&amp;E 2023 DR Allocations'!K21</f>
        <v>2.492310501</v>
      </c>
      <c r="L21" s="57">
        <f>$Q$5*'PG&amp;E 2023 DR Allocations'!L21</f>
        <v>2.1184638709999999</v>
      </c>
      <c r="M21" s="57">
        <f>$Q$5*'PG&amp;E 2023 DR Allocations'!M21</f>
        <v>1.9315405559999999</v>
      </c>
      <c r="N21" s="57">
        <f>$Q$5*'PG&amp;E 2023 DR Allocations'!N21</f>
        <v>0</v>
      </c>
      <c r="O21" s="57">
        <f>$Q$5*'PG&amp;E 2023 DR Allocations'!O21</f>
        <v>0</v>
      </c>
    </row>
    <row r="22" spans="1:15">
      <c r="A22" s="109"/>
      <c r="B22" s="112"/>
      <c r="C22" s="25" t="s">
        <v>26</v>
      </c>
      <c r="D22" s="57">
        <f>$Q$5*'PG&amp;E 2023 DR Allocations'!D22</f>
        <v>0</v>
      </c>
      <c r="E22" s="57">
        <f>$Q$5*'PG&amp;E 2023 DR Allocations'!E22</f>
        <v>0</v>
      </c>
      <c r="F22" s="57">
        <f>$Q$5*'PG&amp;E 2023 DR Allocations'!F22</f>
        <v>0</v>
      </c>
      <c r="G22" s="57">
        <f>$Q$5*'PG&amp;E 2023 DR Allocations'!G22</f>
        <v>0</v>
      </c>
      <c r="H22" s="57">
        <f>$Q$5*'PG&amp;E 2023 DR Allocations'!H22</f>
        <v>1.2288550119999999</v>
      </c>
      <c r="I22" s="57">
        <f>$Q$5*'PG&amp;E 2023 DR Allocations'!I22</f>
        <v>1.6384737149999999</v>
      </c>
      <c r="J22" s="57">
        <f>$Q$5*'PG&amp;E 2023 DR Allocations'!J22</f>
        <v>2.223643134</v>
      </c>
      <c r="K22" s="56">
        <f>$Q$5*'PG&amp;E 2023 DR Allocations'!K22</f>
        <v>2.3406765789999997</v>
      </c>
      <c r="L22" s="57">
        <f>$Q$5*'PG&amp;E 2023 DR Allocations'!L22</f>
        <v>1.9895751469999998</v>
      </c>
      <c r="M22" s="57">
        <f>$Q$5*'PG&amp;E 2023 DR Allocations'!M22</f>
        <v>1.814024431</v>
      </c>
      <c r="N22" s="57">
        <f>$Q$5*'PG&amp;E 2023 DR Allocations'!N22</f>
        <v>0</v>
      </c>
      <c r="O22" s="57">
        <f>$Q$5*'PG&amp;E 2023 DR Allocations'!O22</f>
        <v>0</v>
      </c>
    </row>
    <row r="23" spans="1:15">
      <c r="A23" s="109"/>
      <c r="B23" s="112"/>
      <c r="C23" s="25" t="s">
        <v>27</v>
      </c>
      <c r="D23" s="57">
        <f>$Q$5*'PG&amp;E 2023 DR Allocations'!D23</f>
        <v>0</v>
      </c>
      <c r="E23" s="57">
        <f>$Q$5*'PG&amp;E 2023 DR Allocations'!E23</f>
        <v>0</v>
      </c>
      <c r="F23" s="57">
        <f>$Q$5*'PG&amp;E 2023 DR Allocations'!F23</f>
        <v>0</v>
      </c>
      <c r="G23" s="57">
        <f>$Q$5*'PG&amp;E 2023 DR Allocations'!G23</f>
        <v>0</v>
      </c>
      <c r="H23" s="57">
        <f>$Q$5*'PG&amp;E 2023 DR Allocations'!H23</f>
        <v>1.0417115290999999</v>
      </c>
      <c r="I23" s="57">
        <f>$Q$5*'PG&amp;E 2023 DR Allocations'!I23</f>
        <v>1.388948998</v>
      </c>
      <c r="J23" s="57">
        <f>$Q$5*'PG&amp;E 2023 DR Allocations'!J23</f>
        <v>1.8850014279999998</v>
      </c>
      <c r="K23" s="56">
        <f>$Q$5*'PG&amp;E 2023 DR Allocations'!K23</f>
        <v>1.9842119139999999</v>
      </c>
      <c r="L23" s="57">
        <f>$Q$5*'PG&amp;E 2023 DR Allocations'!L23</f>
        <v>1.686580456</v>
      </c>
      <c r="M23" s="57">
        <f>$Q$5*'PG&amp;E 2023 DR Allocations'!M23</f>
        <v>1.5377647269999999</v>
      </c>
      <c r="N23" s="57">
        <f>$Q$5*'PG&amp;E 2023 DR Allocations'!N23</f>
        <v>0</v>
      </c>
      <c r="O23" s="57">
        <f>$Q$5*'PG&amp;E 2023 DR Allocations'!O23</f>
        <v>0</v>
      </c>
    </row>
    <row r="24" spans="1:15">
      <c r="A24" s="110"/>
      <c r="B24" s="113"/>
      <c r="C24" s="25" t="s">
        <v>19</v>
      </c>
      <c r="D24" s="59">
        <v>0</v>
      </c>
      <c r="E24" s="59">
        <v>0</v>
      </c>
      <c r="F24" s="59">
        <v>0</v>
      </c>
      <c r="G24" s="59">
        <v>0</v>
      </c>
      <c r="H24" s="59">
        <f>SUM(H16:H23)</f>
        <v>23.037001535799998</v>
      </c>
      <c r="I24" s="59">
        <f t="shared" ref="I24:M24" si="0">SUM(I16:I23)</f>
        <v>30.716003291</v>
      </c>
      <c r="J24" s="59">
        <f t="shared" si="0"/>
        <v>41.68599780600001</v>
      </c>
      <c r="K24" s="92">
        <f t="shared" si="0"/>
        <v>43.879997805999992</v>
      </c>
      <c r="L24" s="59">
        <f t="shared" si="0"/>
        <v>37.297999999999995</v>
      </c>
      <c r="M24" s="59">
        <f t="shared" si="0"/>
        <v>34.006995612000004</v>
      </c>
      <c r="N24" s="59">
        <v>0</v>
      </c>
      <c r="O24" s="59">
        <v>0</v>
      </c>
    </row>
    <row r="25" spans="1:15">
      <c r="A25" s="168" t="s">
        <v>6</v>
      </c>
      <c r="B25" s="132" t="s">
        <v>36</v>
      </c>
      <c r="C25" s="12" t="s">
        <v>20</v>
      </c>
      <c r="D25" s="55">
        <f>$Q$5*'PG&amp;E 2023 DR Allocations'!D25</f>
        <v>0</v>
      </c>
      <c r="E25" s="55">
        <f>$Q$5*'PG&amp;E 2023 DR Allocations'!E25</f>
        <v>0</v>
      </c>
      <c r="F25" s="55">
        <f>$Q$5*'PG&amp;E 2023 DR Allocations'!F25</f>
        <v>0</v>
      </c>
      <c r="G25" s="55">
        <f>$Q$5*'PG&amp;E 2023 DR Allocations'!G25</f>
        <v>0</v>
      </c>
      <c r="H25" s="55">
        <f>$Q$5*'PG&amp;E 2023 DR Allocations'!H25</f>
        <v>3.8756399388389862</v>
      </c>
      <c r="I25" s="55">
        <f>$Q$5*'PG&amp;E 2023 DR Allocations'!I25</f>
        <v>3.8756399388389862</v>
      </c>
      <c r="J25" s="55">
        <f>$Q$5*'PG&amp;E 2023 DR Allocations'!J25</f>
        <v>7.7512798776779723</v>
      </c>
      <c r="K25" s="56">
        <f>$Q$5*'PG&amp;E 2023 DR Allocations'!K25</f>
        <v>7.7512798776779723</v>
      </c>
      <c r="L25" s="55">
        <f>$Q$5*'PG&amp;E 2023 DR Allocations'!L25</f>
        <v>7.7512798776779723</v>
      </c>
      <c r="M25" s="55">
        <f>$Q$5*'PG&amp;E 2023 DR Allocations'!M25</f>
        <v>3.8756399388389862</v>
      </c>
      <c r="N25" s="55">
        <f>$Q$5*'PG&amp;E 2023 DR Allocations'!N25</f>
        <v>0</v>
      </c>
      <c r="O25" s="55">
        <f>$Q$5*'PG&amp;E 2023 DR Allocations'!O25</f>
        <v>0</v>
      </c>
    </row>
    <row r="26" spans="1:15">
      <c r="A26" s="169"/>
      <c r="B26" s="133"/>
      <c r="C26" s="12" t="s">
        <v>21</v>
      </c>
      <c r="D26" s="55">
        <f>$Q$5*'PG&amp;E 2023 DR Allocations'!D26</f>
        <v>0</v>
      </c>
      <c r="E26" s="55">
        <f>$Q$5*'PG&amp;E 2023 DR Allocations'!E26</f>
        <v>0</v>
      </c>
      <c r="F26" s="55">
        <f>$Q$5*'PG&amp;E 2023 DR Allocations'!F26</f>
        <v>0</v>
      </c>
      <c r="G26" s="55">
        <f>$Q$5*'PG&amp;E 2023 DR Allocations'!G26</f>
        <v>0</v>
      </c>
      <c r="H26" s="55">
        <f>$Q$5*'PG&amp;E 2023 DR Allocations'!H26</f>
        <v>1.8766853636337486</v>
      </c>
      <c r="I26" s="55">
        <f>$Q$5*'PG&amp;E 2023 DR Allocations'!I26</f>
        <v>1.8766853636337486</v>
      </c>
      <c r="J26" s="55">
        <f>$Q$5*'PG&amp;E 2023 DR Allocations'!J26</f>
        <v>3.7533707272674972</v>
      </c>
      <c r="K26" s="56">
        <f>$Q$5*'PG&amp;E 2023 DR Allocations'!K26</f>
        <v>3.7533707272674972</v>
      </c>
      <c r="L26" s="55">
        <f>$Q$5*'PG&amp;E 2023 DR Allocations'!L26</f>
        <v>3.7533707272674972</v>
      </c>
      <c r="M26" s="55">
        <f>$Q$5*'PG&amp;E 2023 DR Allocations'!M26</f>
        <v>1.8766853636337486</v>
      </c>
      <c r="N26" s="55">
        <f>$Q$5*'PG&amp;E 2023 DR Allocations'!N26</f>
        <v>0</v>
      </c>
      <c r="O26" s="55">
        <f>$Q$5*'PG&amp;E 2023 DR Allocations'!O26</f>
        <v>0</v>
      </c>
    </row>
    <row r="27" spans="1:15">
      <c r="A27" s="169"/>
      <c r="B27" s="133"/>
      <c r="C27" s="12" t="s">
        <v>22</v>
      </c>
      <c r="D27" s="55">
        <f>$Q$5*'PG&amp;E 2023 DR Allocations'!D27</f>
        <v>0</v>
      </c>
      <c r="E27" s="55">
        <f>$Q$5*'PG&amp;E 2023 DR Allocations'!E27</f>
        <v>0</v>
      </c>
      <c r="F27" s="55">
        <f>$Q$5*'PG&amp;E 2023 DR Allocations'!F27</f>
        <v>0</v>
      </c>
      <c r="G27" s="55">
        <f>$Q$5*'PG&amp;E 2023 DR Allocations'!G27</f>
        <v>0</v>
      </c>
      <c r="H27" s="55">
        <f>$Q$5*'PG&amp;E 2023 DR Allocations'!H27</f>
        <v>2.5459002349448334E-4</v>
      </c>
      <c r="I27" s="55">
        <f>$Q$5*'PG&amp;E 2023 DR Allocations'!I27</f>
        <v>2.5459002349448334E-4</v>
      </c>
      <c r="J27" s="55">
        <f>$Q$5*'PG&amp;E 2023 DR Allocations'!J27</f>
        <v>5.0918004698896667E-4</v>
      </c>
      <c r="K27" s="56">
        <f>$Q$5*'PG&amp;E 2023 DR Allocations'!K27</f>
        <v>5.0918004698896667E-4</v>
      </c>
      <c r="L27" s="55">
        <f>$Q$5*'PG&amp;E 2023 DR Allocations'!L27</f>
        <v>5.0918004698896667E-4</v>
      </c>
      <c r="M27" s="55">
        <f>$Q$5*'PG&amp;E 2023 DR Allocations'!M27</f>
        <v>2.5459002349448334E-4</v>
      </c>
      <c r="N27" s="55">
        <f>$Q$5*'PG&amp;E 2023 DR Allocations'!N27</f>
        <v>0</v>
      </c>
      <c r="O27" s="55">
        <f>$Q$5*'PG&amp;E 2023 DR Allocations'!O27</f>
        <v>0</v>
      </c>
    </row>
    <row r="28" spans="1:15">
      <c r="A28" s="169"/>
      <c r="B28" s="133"/>
      <c r="C28" s="12" t="s">
        <v>23</v>
      </c>
      <c r="D28" s="55">
        <f>$Q$5*'PG&amp;E 2023 DR Allocations'!D28</f>
        <v>0</v>
      </c>
      <c r="E28" s="55">
        <f>$Q$5*'PG&amp;E 2023 DR Allocations'!E28</f>
        <v>0</v>
      </c>
      <c r="F28" s="55">
        <f>$Q$5*'PG&amp;E 2023 DR Allocations'!F28</f>
        <v>0</v>
      </c>
      <c r="G28" s="55">
        <f>$Q$5*'PG&amp;E 2023 DR Allocations'!G28</f>
        <v>0</v>
      </c>
      <c r="H28" s="55">
        <f>$Q$5*'PG&amp;E 2023 DR Allocations'!H28</f>
        <v>0.7359805244143699</v>
      </c>
      <c r="I28" s="55">
        <f>$Q$5*'PG&amp;E 2023 DR Allocations'!I28</f>
        <v>0.7359805244143699</v>
      </c>
      <c r="J28" s="55">
        <f>$Q$5*'PG&amp;E 2023 DR Allocations'!J28</f>
        <v>1.4719610488287398</v>
      </c>
      <c r="K28" s="56">
        <f>$Q$5*'PG&amp;E 2023 DR Allocations'!K28</f>
        <v>1.4719610488287398</v>
      </c>
      <c r="L28" s="55">
        <f>$Q$5*'PG&amp;E 2023 DR Allocations'!L28</f>
        <v>1.4719610488287398</v>
      </c>
      <c r="M28" s="55">
        <f>$Q$5*'PG&amp;E 2023 DR Allocations'!M28</f>
        <v>0.7359805244143699</v>
      </c>
      <c r="N28" s="55">
        <f>$Q$5*'PG&amp;E 2023 DR Allocations'!N28</f>
        <v>0</v>
      </c>
      <c r="O28" s="55">
        <f>$Q$5*'PG&amp;E 2023 DR Allocations'!O28</f>
        <v>0</v>
      </c>
    </row>
    <row r="29" spans="1:15">
      <c r="A29" s="169"/>
      <c r="B29" s="133"/>
      <c r="C29" s="12" t="s">
        <v>24</v>
      </c>
      <c r="D29" s="55">
        <f>$Q$5*'PG&amp;E 2023 DR Allocations'!D29</f>
        <v>0</v>
      </c>
      <c r="E29" s="55">
        <f>$Q$5*'PG&amp;E 2023 DR Allocations'!E29</f>
        <v>0</v>
      </c>
      <c r="F29" s="55">
        <f>$Q$5*'PG&amp;E 2023 DR Allocations'!F29</f>
        <v>0</v>
      </c>
      <c r="G29" s="55">
        <f>$Q$5*'PG&amp;E 2023 DR Allocations'!G29</f>
        <v>0</v>
      </c>
      <c r="H29" s="55">
        <f>$Q$5*'PG&amp;E 2023 DR Allocations'!H29</f>
        <v>0.34925277870173838</v>
      </c>
      <c r="I29" s="55">
        <f>$Q$5*'PG&amp;E 2023 DR Allocations'!I29</f>
        <v>0.34925277870173838</v>
      </c>
      <c r="J29" s="55">
        <f>$Q$5*'PG&amp;E 2023 DR Allocations'!J29</f>
        <v>0.69850555740347675</v>
      </c>
      <c r="K29" s="56">
        <f>$Q$5*'PG&amp;E 2023 DR Allocations'!K29</f>
        <v>0.69850555740347675</v>
      </c>
      <c r="L29" s="55">
        <f>$Q$5*'PG&amp;E 2023 DR Allocations'!L29</f>
        <v>0.69850555740347675</v>
      </c>
      <c r="M29" s="55">
        <f>$Q$5*'PG&amp;E 2023 DR Allocations'!M29</f>
        <v>0.34925277870173838</v>
      </c>
      <c r="N29" s="55">
        <f>$Q$5*'PG&amp;E 2023 DR Allocations'!N29</f>
        <v>0</v>
      </c>
      <c r="O29" s="55">
        <f>$Q$5*'PG&amp;E 2023 DR Allocations'!O29</f>
        <v>0</v>
      </c>
    </row>
    <row r="30" spans="1:15">
      <c r="A30" s="169"/>
      <c r="B30" s="133"/>
      <c r="C30" s="12" t="s">
        <v>25</v>
      </c>
      <c r="D30" s="55">
        <f>$Q$5*'PG&amp;E 2023 DR Allocations'!D30</f>
        <v>0</v>
      </c>
      <c r="E30" s="55">
        <f>$Q$5*'PG&amp;E 2023 DR Allocations'!E30</f>
        <v>0</v>
      </c>
      <c r="F30" s="55">
        <f>$Q$5*'PG&amp;E 2023 DR Allocations'!F30</f>
        <v>0</v>
      </c>
      <c r="G30" s="55">
        <f>$Q$5*'PG&amp;E 2023 DR Allocations'!G30</f>
        <v>0</v>
      </c>
      <c r="H30" s="55">
        <f>$Q$5*'PG&amp;E 2023 DR Allocations'!H30</f>
        <v>1.9983608170035394</v>
      </c>
      <c r="I30" s="55">
        <f>$Q$5*'PG&amp;E 2023 DR Allocations'!I30</f>
        <v>1.9983608170035394</v>
      </c>
      <c r="J30" s="55">
        <f>$Q$5*'PG&amp;E 2023 DR Allocations'!J30</f>
        <v>3.9967216340070788</v>
      </c>
      <c r="K30" s="56">
        <f>$Q$5*'PG&amp;E 2023 DR Allocations'!K30</f>
        <v>3.9967216340070788</v>
      </c>
      <c r="L30" s="55">
        <f>$Q$5*'PG&amp;E 2023 DR Allocations'!L30</f>
        <v>3.9967216340070788</v>
      </c>
      <c r="M30" s="55">
        <f>$Q$5*'PG&amp;E 2023 DR Allocations'!M30</f>
        <v>1.9983608170035394</v>
      </c>
      <c r="N30" s="55">
        <f>$Q$5*'PG&amp;E 2023 DR Allocations'!N30</f>
        <v>0</v>
      </c>
      <c r="O30" s="55">
        <f>$Q$5*'PG&amp;E 2023 DR Allocations'!O30</f>
        <v>0</v>
      </c>
    </row>
    <row r="31" spans="1:15">
      <c r="A31" s="169"/>
      <c r="B31" s="133"/>
      <c r="C31" s="12" t="s">
        <v>26</v>
      </c>
      <c r="D31" s="55">
        <f>$Q$5*'PG&amp;E 2023 DR Allocations'!D31</f>
        <v>0</v>
      </c>
      <c r="E31" s="55">
        <f>$Q$5*'PG&amp;E 2023 DR Allocations'!E31</f>
        <v>0</v>
      </c>
      <c r="F31" s="55">
        <f>$Q$5*'PG&amp;E 2023 DR Allocations'!F31</f>
        <v>0</v>
      </c>
      <c r="G31" s="55">
        <f>$Q$5*'PG&amp;E 2023 DR Allocations'!G31</f>
        <v>0</v>
      </c>
      <c r="H31" s="55">
        <f>$Q$5*'PG&amp;E 2023 DR Allocations'!H31</f>
        <v>0.97942138711040538</v>
      </c>
      <c r="I31" s="55">
        <f>$Q$5*'PG&amp;E 2023 DR Allocations'!I31</f>
        <v>0.97942138711040538</v>
      </c>
      <c r="J31" s="55">
        <f>$Q$5*'PG&amp;E 2023 DR Allocations'!J31</f>
        <v>1.9588427742208108</v>
      </c>
      <c r="K31" s="56">
        <f>$Q$5*'PG&amp;E 2023 DR Allocations'!K31</f>
        <v>1.9588427742208108</v>
      </c>
      <c r="L31" s="55">
        <f>$Q$5*'PG&amp;E 2023 DR Allocations'!L31</f>
        <v>1.9588427742208108</v>
      </c>
      <c r="M31" s="55">
        <f>$Q$5*'PG&amp;E 2023 DR Allocations'!M31</f>
        <v>0.97942138711040538</v>
      </c>
      <c r="N31" s="55">
        <f>$Q$5*'PG&amp;E 2023 DR Allocations'!N31</f>
        <v>0</v>
      </c>
      <c r="O31" s="55">
        <f>$Q$5*'PG&amp;E 2023 DR Allocations'!O31</f>
        <v>0</v>
      </c>
    </row>
    <row r="32" spans="1:15">
      <c r="A32" s="169"/>
      <c r="B32" s="133"/>
      <c r="C32" s="12" t="s">
        <v>27</v>
      </c>
      <c r="D32" s="55">
        <f>$Q$5*'PG&amp;E 2023 DR Allocations'!D32</f>
        <v>0</v>
      </c>
      <c r="E32" s="55">
        <f>$Q$5*'PG&amp;E 2023 DR Allocations'!E32</f>
        <v>0</v>
      </c>
      <c r="F32" s="55">
        <f>$Q$5*'PG&amp;E 2023 DR Allocations'!F32</f>
        <v>0</v>
      </c>
      <c r="G32" s="55">
        <f>$Q$5*'PG&amp;E 2023 DR Allocations'!G32</f>
        <v>0</v>
      </c>
      <c r="H32" s="55">
        <f>$Q$5*'PG&amp;E 2023 DR Allocations'!H32</f>
        <v>2.2514064336152209</v>
      </c>
      <c r="I32" s="55">
        <f>$Q$5*'PG&amp;E 2023 DR Allocations'!I32</f>
        <v>2.2514064336152209</v>
      </c>
      <c r="J32" s="55">
        <f>$Q$5*'PG&amp;E 2023 DR Allocations'!J32</f>
        <v>4.5028128672304417</v>
      </c>
      <c r="K32" s="56">
        <f>$Q$5*'PG&amp;E 2023 DR Allocations'!K32</f>
        <v>4.5028128672304417</v>
      </c>
      <c r="L32" s="55">
        <f>$Q$5*'PG&amp;E 2023 DR Allocations'!L32</f>
        <v>4.5028128672304417</v>
      </c>
      <c r="M32" s="55">
        <f>$Q$5*'PG&amp;E 2023 DR Allocations'!M32</f>
        <v>2.2514064336152209</v>
      </c>
      <c r="N32" s="55">
        <f>$Q$5*'PG&amp;E 2023 DR Allocations'!N32</f>
        <v>0</v>
      </c>
      <c r="O32" s="55">
        <f>$Q$5*'PG&amp;E 2023 DR Allocations'!O32</f>
        <v>0</v>
      </c>
    </row>
    <row r="33" spans="1:15">
      <c r="A33" s="170"/>
      <c r="B33" s="134"/>
      <c r="C33" s="12" t="s">
        <v>19</v>
      </c>
      <c r="D33" s="50">
        <v>0</v>
      </c>
      <c r="E33" s="50">
        <v>0</v>
      </c>
      <c r="F33" s="50">
        <v>0</v>
      </c>
      <c r="G33" s="50">
        <v>0</v>
      </c>
      <c r="H33" s="50">
        <f>SUM(H25:H32)</f>
        <v>12.067001833341505</v>
      </c>
      <c r="I33" s="50">
        <f t="shared" ref="I33:M33" si="1">SUM(I25:I32)</f>
        <v>12.067001833341505</v>
      </c>
      <c r="J33" s="50">
        <f t="shared" si="1"/>
        <v>24.134003666683011</v>
      </c>
      <c r="K33" s="92">
        <f t="shared" si="1"/>
        <v>24.134003666683011</v>
      </c>
      <c r="L33" s="50">
        <f t="shared" si="1"/>
        <v>24.134003666683011</v>
      </c>
      <c r="M33" s="50">
        <f t="shared" si="1"/>
        <v>12.067001833341505</v>
      </c>
      <c r="N33" s="50">
        <v>0</v>
      </c>
      <c r="O33" s="50">
        <v>0</v>
      </c>
    </row>
    <row r="34" spans="1:15">
      <c r="A34" s="108" t="s">
        <v>8</v>
      </c>
      <c r="B34" s="111" t="s">
        <v>36</v>
      </c>
      <c r="C34" s="25" t="s">
        <v>20</v>
      </c>
      <c r="D34" s="57">
        <f>$Q$5*'PG&amp;E 2023 DR Allocations'!D34</f>
        <v>0</v>
      </c>
      <c r="E34" s="57">
        <f>$Q$5*'PG&amp;E 2023 DR Allocations'!E34</f>
        <v>0</v>
      </c>
      <c r="F34" s="57">
        <f>$Q$5*'PG&amp;E 2023 DR Allocations'!F34</f>
        <v>0</v>
      </c>
      <c r="G34" s="57">
        <f>$Q$5*'PG&amp;E 2023 DR Allocations'!G34</f>
        <v>0</v>
      </c>
      <c r="H34" s="57">
        <f>$Q$5*'PG&amp;E 2023 DR Allocations'!H34</f>
        <v>7.2556194319999996</v>
      </c>
      <c r="I34" s="57">
        <f>$Q$5*'PG&amp;E 2023 DR Allocations'!I34</f>
        <v>11.844144449999998</v>
      </c>
      <c r="J34" s="57">
        <f>$Q$5*'PG&amp;E 2023 DR Allocations'!J34</f>
        <v>12.36789613</v>
      </c>
      <c r="K34" s="56">
        <f>$Q$5*'PG&amp;E 2023 DR Allocations'!K34</f>
        <v>12.17229006</v>
      </c>
      <c r="L34" s="57">
        <f>$Q$5*'PG&amp;E 2023 DR Allocations'!L34</f>
        <v>11.407779789999999</v>
      </c>
      <c r="M34" s="57">
        <f>$Q$5*'PG&amp;E 2023 DR Allocations'!M34</f>
        <v>5.375638973</v>
      </c>
      <c r="N34" s="57">
        <f>$Q$5*'PG&amp;E 2023 DR Allocations'!N34</f>
        <v>0</v>
      </c>
      <c r="O34" s="57">
        <f>$Q$5*'PG&amp;E 2023 DR Allocations'!O34</f>
        <v>0</v>
      </c>
    </row>
    <row r="35" spans="1:15">
      <c r="A35" s="109"/>
      <c r="B35" s="112"/>
      <c r="C35" s="31" t="s">
        <v>21</v>
      </c>
      <c r="D35" s="57">
        <f>$Q$5*'PG&amp;E 2023 DR Allocations'!D35</f>
        <v>0</v>
      </c>
      <c r="E35" s="57">
        <f>$Q$5*'PG&amp;E 2023 DR Allocations'!E35</f>
        <v>0</v>
      </c>
      <c r="F35" s="57">
        <f>$Q$5*'PG&amp;E 2023 DR Allocations'!F35</f>
        <v>0</v>
      </c>
      <c r="G35" s="57">
        <f>$Q$5*'PG&amp;E 2023 DR Allocations'!G35</f>
        <v>0</v>
      </c>
      <c r="H35" s="57">
        <f>$Q$5*'PG&amp;E 2023 DR Allocations'!H35</f>
        <v>4.6900622409999997</v>
      </c>
      <c r="I35" s="57">
        <f>$Q$5*'PG&amp;E 2023 DR Allocations'!I35</f>
        <v>6.242694609</v>
      </c>
      <c r="J35" s="57">
        <f>$Q$5*'PG&amp;E 2023 DR Allocations'!J35</f>
        <v>6.4386857260000001</v>
      </c>
      <c r="K35" s="56">
        <f>$Q$5*'PG&amp;E 2023 DR Allocations'!K35</f>
        <v>5.8288480679999992</v>
      </c>
      <c r="L35" s="57">
        <f>$Q$5*'PG&amp;E 2023 DR Allocations'!L35</f>
        <v>5.3296768669999999</v>
      </c>
      <c r="M35" s="57">
        <f>$Q$5*'PG&amp;E 2023 DR Allocations'!M35</f>
        <v>2.9355665149999997</v>
      </c>
      <c r="N35" s="57">
        <f>$Q$5*'PG&amp;E 2023 DR Allocations'!N35</f>
        <v>0</v>
      </c>
      <c r="O35" s="57">
        <f>$Q$5*'PG&amp;E 2023 DR Allocations'!O35</f>
        <v>0</v>
      </c>
    </row>
    <row r="36" spans="1:15">
      <c r="A36" s="109"/>
      <c r="B36" s="112"/>
      <c r="C36" s="25" t="s">
        <v>22</v>
      </c>
      <c r="D36" s="57">
        <f>$Q$5*'PG&amp;E 2023 DR Allocations'!D36</f>
        <v>0</v>
      </c>
      <c r="E36" s="57">
        <f>$Q$5*'PG&amp;E 2023 DR Allocations'!E36</f>
        <v>0</v>
      </c>
      <c r="F36" s="57">
        <f>$Q$5*'PG&amp;E 2023 DR Allocations'!F36</f>
        <v>0</v>
      </c>
      <c r="G36" s="57">
        <f>$Q$5*'PG&amp;E 2023 DR Allocations'!G36</f>
        <v>0</v>
      </c>
      <c r="H36" s="57">
        <f>$Q$5*'PG&amp;E 2023 DR Allocations'!H36</f>
        <v>3.332686E-4</v>
      </c>
      <c r="I36" s="57">
        <f>$Q$5*'PG&amp;E 2023 DR Allocations'!I36</f>
        <v>5.1756459999999997E-4</v>
      </c>
      <c r="J36" s="57">
        <f>$Q$5*'PG&amp;E 2023 DR Allocations'!J36</f>
        <v>5.7263400000000003E-4</v>
      </c>
      <c r="K36" s="56">
        <f>$Q$5*'PG&amp;E 2023 DR Allocations'!K36</f>
        <v>5.6100579999999989E-4</v>
      </c>
      <c r="L36" s="57">
        <f>$Q$5*'PG&amp;E 2023 DR Allocations'!L36</f>
        <v>4.3243739999999995E-4</v>
      </c>
      <c r="M36" s="57">
        <f>$Q$5*'PG&amp;E 2023 DR Allocations'!M36</f>
        <v>1.4085479999999999E-4</v>
      </c>
      <c r="N36" s="57">
        <f>$Q$5*'PG&amp;E 2023 DR Allocations'!N36</f>
        <v>0</v>
      </c>
      <c r="O36" s="57">
        <f>$Q$5*'PG&amp;E 2023 DR Allocations'!O36</f>
        <v>0</v>
      </c>
    </row>
    <row r="37" spans="1:15">
      <c r="A37" s="109"/>
      <c r="B37" s="112"/>
      <c r="C37" s="25" t="s">
        <v>23</v>
      </c>
      <c r="D37" s="57">
        <f>$Q$5*'PG&amp;E 2023 DR Allocations'!D37</f>
        <v>0</v>
      </c>
      <c r="E37" s="57">
        <f>$Q$5*'PG&amp;E 2023 DR Allocations'!E37</f>
        <v>0</v>
      </c>
      <c r="F37" s="57">
        <f>$Q$5*'PG&amp;E 2023 DR Allocations'!F37</f>
        <v>0</v>
      </c>
      <c r="G37" s="57">
        <f>$Q$5*'PG&amp;E 2023 DR Allocations'!G37</f>
        <v>0</v>
      </c>
      <c r="H37" s="57">
        <f>$Q$5*'PG&amp;E 2023 DR Allocations'!H37</f>
        <v>1.9359197799999999</v>
      </c>
      <c r="I37" s="57">
        <f>$Q$5*'PG&amp;E 2023 DR Allocations'!I37</f>
        <v>2.4513913039999999</v>
      </c>
      <c r="J37" s="57">
        <f>$Q$5*'PG&amp;E 2023 DR Allocations'!J37</f>
        <v>2.4409522519999998</v>
      </c>
      <c r="K37" s="56">
        <f>$Q$5*'PG&amp;E 2023 DR Allocations'!K37</f>
        <v>2.2935351979999998</v>
      </c>
      <c r="L37" s="57">
        <f>$Q$5*'PG&amp;E 2023 DR Allocations'!L37</f>
        <v>2.1248582839999997</v>
      </c>
      <c r="M37" s="57">
        <f>$Q$5*'PG&amp;E 2023 DR Allocations'!M37</f>
        <v>1.451678749</v>
      </c>
      <c r="N37" s="57">
        <f>$Q$5*'PG&amp;E 2023 DR Allocations'!N37</f>
        <v>0</v>
      </c>
      <c r="O37" s="57">
        <f>$Q$5*'PG&amp;E 2023 DR Allocations'!O37</f>
        <v>0</v>
      </c>
    </row>
    <row r="38" spans="1:15">
      <c r="A38" s="109"/>
      <c r="B38" s="112"/>
      <c r="C38" s="25" t="s">
        <v>24</v>
      </c>
      <c r="D38" s="57">
        <f>$Q$5*'PG&amp;E 2023 DR Allocations'!D38</f>
        <v>0</v>
      </c>
      <c r="E38" s="57">
        <f>$Q$5*'PG&amp;E 2023 DR Allocations'!E38</f>
        <v>0</v>
      </c>
      <c r="F38" s="57">
        <f>$Q$5*'PG&amp;E 2023 DR Allocations'!F38</f>
        <v>0</v>
      </c>
      <c r="G38" s="57">
        <f>$Q$5*'PG&amp;E 2023 DR Allocations'!G38</f>
        <v>0</v>
      </c>
      <c r="H38" s="57">
        <f>$Q$5*'PG&amp;E 2023 DR Allocations'!H38</f>
        <v>0.58622868220000002</v>
      </c>
      <c r="I38" s="57">
        <f>$Q$5*'PG&amp;E 2023 DR Allocations'!I38</f>
        <v>1.2609049640000001</v>
      </c>
      <c r="J38" s="57">
        <f>$Q$5*'PG&amp;E 2023 DR Allocations'!J38</f>
        <v>1.2583906399999998</v>
      </c>
      <c r="K38" s="56">
        <f>$Q$5*'PG&amp;E 2023 DR Allocations'!K38</f>
        <v>1.104707522</v>
      </c>
      <c r="L38" s="57">
        <f>$Q$5*'PG&amp;E 2023 DR Allocations'!L38</f>
        <v>0.9182168638</v>
      </c>
      <c r="M38" s="57">
        <f>$Q$5*'PG&amp;E 2023 DR Allocations'!M38</f>
        <v>0.44655721610000004</v>
      </c>
      <c r="N38" s="57">
        <f>$Q$5*'PG&amp;E 2023 DR Allocations'!N38</f>
        <v>0</v>
      </c>
      <c r="O38" s="57">
        <f>$Q$5*'PG&amp;E 2023 DR Allocations'!O38</f>
        <v>0</v>
      </c>
    </row>
    <row r="39" spans="1:15">
      <c r="A39" s="109"/>
      <c r="B39" s="112"/>
      <c r="C39" s="25" t="s">
        <v>25</v>
      </c>
      <c r="D39" s="57">
        <f>$Q$5*'PG&amp;E 2023 DR Allocations'!D39</f>
        <v>0</v>
      </c>
      <c r="E39" s="57">
        <f>$Q$5*'PG&amp;E 2023 DR Allocations'!E39</f>
        <v>0</v>
      </c>
      <c r="F39" s="57">
        <f>$Q$5*'PG&amp;E 2023 DR Allocations'!F39</f>
        <v>0</v>
      </c>
      <c r="G39" s="57">
        <f>$Q$5*'PG&amp;E 2023 DR Allocations'!G39</f>
        <v>0</v>
      </c>
      <c r="H39" s="57">
        <f>$Q$5*'PG&amp;E 2023 DR Allocations'!H39</f>
        <v>3.2016142460000001</v>
      </c>
      <c r="I39" s="57">
        <f>$Q$5*'PG&amp;E 2023 DR Allocations'!I39</f>
        <v>6.673266012</v>
      </c>
      <c r="J39" s="57">
        <f>$Q$5*'PG&amp;E 2023 DR Allocations'!J39</f>
        <v>6.5097274459999994</v>
      </c>
      <c r="K39" s="56">
        <f>$Q$5*'PG&amp;E 2023 DR Allocations'!K39</f>
        <v>6.270255637</v>
      </c>
      <c r="L39" s="57">
        <f>$Q$5*'PG&amp;E 2023 DR Allocations'!L39</f>
        <v>4.9461184959999995</v>
      </c>
      <c r="M39" s="57">
        <f>$Q$5*'PG&amp;E 2023 DR Allocations'!M39</f>
        <v>1.220117407</v>
      </c>
      <c r="N39" s="57">
        <f>$Q$5*'PG&amp;E 2023 DR Allocations'!N39</f>
        <v>0</v>
      </c>
      <c r="O39" s="57">
        <f>$Q$5*'PG&amp;E 2023 DR Allocations'!O39</f>
        <v>0</v>
      </c>
    </row>
    <row r="40" spans="1:15">
      <c r="A40" s="109"/>
      <c r="B40" s="112"/>
      <c r="C40" s="25" t="s">
        <v>26</v>
      </c>
      <c r="D40" s="57">
        <f>$Q$5*'PG&amp;E 2023 DR Allocations'!D40</f>
        <v>0</v>
      </c>
      <c r="E40" s="57">
        <f>$Q$5*'PG&amp;E 2023 DR Allocations'!E40</f>
        <v>0</v>
      </c>
      <c r="F40" s="57">
        <f>$Q$5*'PG&amp;E 2023 DR Allocations'!F40</f>
        <v>0</v>
      </c>
      <c r="G40" s="57">
        <f>$Q$5*'PG&amp;E 2023 DR Allocations'!G40</f>
        <v>0</v>
      </c>
      <c r="H40" s="57">
        <f>$Q$5*'PG&amp;E 2023 DR Allocations'!H40</f>
        <v>1.6966684679999999</v>
      </c>
      <c r="I40" s="57">
        <f>$Q$5*'PG&amp;E 2023 DR Allocations'!I40</f>
        <v>3.2547584109999996</v>
      </c>
      <c r="J40" s="57">
        <f>$Q$5*'PG&amp;E 2023 DR Allocations'!J40</f>
        <v>3.3711259769999997</v>
      </c>
      <c r="K40" s="56">
        <f>$Q$5*'PG&amp;E 2023 DR Allocations'!K40</f>
        <v>3.0149838300000003</v>
      </c>
      <c r="L40" s="57">
        <f>$Q$5*'PG&amp;E 2023 DR Allocations'!L40</f>
        <v>2.360659531</v>
      </c>
      <c r="M40" s="57">
        <f>$Q$5*'PG&amp;E 2023 DR Allocations'!M40</f>
        <v>0.62193537399999987</v>
      </c>
      <c r="N40" s="57">
        <f>$Q$5*'PG&amp;E 2023 DR Allocations'!N40</f>
        <v>0</v>
      </c>
      <c r="O40" s="57">
        <f>$Q$5*'PG&amp;E 2023 DR Allocations'!O40</f>
        <v>0</v>
      </c>
    </row>
    <row r="41" spans="1:15">
      <c r="A41" s="109"/>
      <c r="B41" s="112"/>
      <c r="C41" s="25" t="s">
        <v>27</v>
      </c>
      <c r="D41" s="57">
        <f>$Q$5*'PG&amp;E 2023 DR Allocations'!D41</f>
        <v>0</v>
      </c>
      <c r="E41" s="57">
        <f>$Q$5*'PG&amp;E 2023 DR Allocations'!E41</f>
        <v>0</v>
      </c>
      <c r="F41" s="57">
        <f>$Q$5*'PG&amp;E 2023 DR Allocations'!F41</f>
        <v>0</v>
      </c>
      <c r="G41" s="57">
        <f>$Q$5*'PG&amp;E 2023 DR Allocations'!G41</f>
        <v>0</v>
      </c>
      <c r="H41" s="57">
        <f>$Q$5*'PG&amp;E 2023 DR Allocations'!H41</f>
        <v>4.9870354990000001</v>
      </c>
      <c r="I41" s="57">
        <f>$Q$5*'PG&amp;E 2023 DR Allocations'!I41</f>
        <v>7.2015044220000002</v>
      </c>
      <c r="J41" s="57">
        <f>$Q$5*'PG&amp;E 2023 DR Allocations'!J41</f>
        <v>7.5022480690000002</v>
      </c>
      <c r="K41" s="56">
        <f>$Q$5*'PG&amp;E 2023 DR Allocations'!K41</f>
        <v>6.8743011349999996</v>
      </c>
      <c r="L41" s="57">
        <f>$Q$5*'PG&amp;E 2023 DR Allocations'!L41</f>
        <v>6.0288574959999996</v>
      </c>
      <c r="M41" s="57">
        <f>$Q$5*'PG&amp;E 2023 DR Allocations'!M41</f>
        <v>2.7412011519999999</v>
      </c>
      <c r="N41" s="57">
        <f>$Q$5*'PG&amp;E 2023 DR Allocations'!N41</f>
        <v>0</v>
      </c>
      <c r="O41" s="57">
        <f>$Q$5*'PG&amp;E 2023 DR Allocations'!O41</f>
        <v>0</v>
      </c>
    </row>
    <row r="42" spans="1:15">
      <c r="A42" s="110"/>
      <c r="B42" s="113"/>
      <c r="C42" s="25" t="s">
        <v>19</v>
      </c>
      <c r="D42" s="59">
        <v>0</v>
      </c>
      <c r="E42" s="59">
        <v>0</v>
      </c>
      <c r="F42" s="59">
        <v>0</v>
      </c>
      <c r="G42" s="59">
        <v>0</v>
      </c>
      <c r="H42" s="59">
        <f>SUM(H34:H41)</f>
        <v>24.3534816168</v>
      </c>
      <c r="I42" s="59">
        <f t="shared" ref="I42:M42" si="2">SUM(I34:I41)</f>
        <v>38.9291817366</v>
      </c>
      <c r="J42" s="59">
        <f t="shared" si="2"/>
        <v>39.889598874000001</v>
      </c>
      <c r="K42" s="92">
        <f t="shared" si="2"/>
        <v>37.559482455799994</v>
      </c>
      <c r="L42" s="59">
        <f t="shared" si="2"/>
        <v>33.1165997652</v>
      </c>
      <c r="M42" s="59">
        <f t="shared" si="2"/>
        <v>14.7928362409</v>
      </c>
      <c r="N42" s="59">
        <v>0</v>
      </c>
      <c r="O42" s="59">
        <v>0</v>
      </c>
    </row>
    <row r="43" spans="1:15">
      <c r="A43" s="213" t="s">
        <v>15</v>
      </c>
      <c r="B43" s="214"/>
      <c r="C43" s="29" t="s">
        <v>20</v>
      </c>
      <c r="D43" s="234">
        <f>SUM(D7,D16,D25,D34)</f>
        <v>10.244144120216369</v>
      </c>
      <c r="E43" s="234">
        <f t="shared" ref="E43:O43" si="3">SUM(E7,E16,E25,E34)</f>
        <v>9.4232300000000002</v>
      </c>
      <c r="F43" s="234">
        <f t="shared" si="3"/>
        <v>10.15822</v>
      </c>
      <c r="G43" s="234">
        <f t="shared" si="3"/>
        <v>10.926120000000001</v>
      </c>
      <c r="H43" s="234">
        <f t="shared" si="3"/>
        <v>35.627905630838981</v>
      </c>
      <c r="I43" s="234">
        <f t="shared" si="3"/>
        <v>44.787476068838984</v>
      </c>
      <c r="J43" s="234">
        <f t="shared" si="3"/>
        <v>55.268723447677971</v>
      </c>
      <c r="K43" s="234">
        <f t="shared" si="3"/>
        <v>56.197344917677974</v>
      </c>
      <c r="L43" s="234">
        <f t="shared" si="3"/>
        <v>51.785912997677968</v>
      </c>
      <c r="M43" s="234">
        <f t="shared" si="3"/>
        <v>39.544560931838987</v>
      </c>
      <c r="N43" s="234">
        <f t="shared" si="3"/>
        <v>10.15822</v>
      </c>
      <c r="O43" s="234">
        <f t="shared" si="3"/>
        <v>9.8949400000000001</v>
      </c>
    </row>
    <row r="44" spans="1:15">
      <c r="A44" s="215"/>
      <c r="B44" s="216"/>
      <c r="C44" s="30" t="s">
        <v>21</v>
      </c>
      <c r="D44" s="234">
        <f>SUM(D8,D17,D26,D35)</f>
        <v>12.20529881477356</v>
      </c>
      <c r="E44" s="234">
        <f t="shared" ref="E44:O44" si="4">SUM(E8,E17,E26,E35)</f>
        <v>9.8071799999999989</v>
      </c>
      <c r="F44" s="234">
        <f t="shared" si="4"/>
        <v>10.564110000000001</v>
      </c>
      <c r="G44" s="234">
        <f t="shared" si="4"/>
        <v>11.36492</v>
      </c>
      <c r="H44" s="234">
        <f t="shared" si="4"/>
        <v>22.948423027633748</v>
      </c>
      <c r="I44" s="234">
        <f t="shared" si="4"/>
        <v>26.224500536633748</v>
      </c>
      <c r="J44" s="234">
        <f t="shared" si="4"/>
        <v>30.295366905267496</v>
      </c>
      <c r="K44" s="234">
        <f t="shared" si="4"/>
        <v>29.993018347267498</v>
      </c>
      <c r="L44" s="234">
        <f t="shared" si="4"/>
        <v>28.297127652267498</v>
      </c>
      <c r="M44" s="234">
        <f t="shared" si="4"/>
        <v>22.884957189633745</v>
      </c>
      <c r="N44" s="234">
        <f t="shared" si="4"/>
        <v>10.564110000000001</v>
      </c>
      <c r="O44" s="234">
        <f t="shared" si="4"/>
        <v>10.289860000000001</v>
      </c>
    </row>
    <row r="45" spans="1:15">
      <c r="A45" s="215"/>
      <c r="B45" s="216"/>
      <c r="C45" s="98" t="s">
        <v>22</v>
      </c>
      <c r="D45" s="220" t="s">
        <v>42</v>
      </c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2"/>
    </row>
    <row r="46" spans="1:15">
      <c r="A46" s="215"/>
      <c r="B46" s="216"/>
      <c r="C46" s="98" t="s">
        <v>23</v>
      </c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5"/>
    </row>
    <row r="47" spans="1:15">
      <c r="A47" s="215"/>
      <c r="B47" s="216"/>
      <c r="C47" s="98" t="s">
        <v>24</v>
      </c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5"/>
    </row>
    <row r="48" spans="1:15">
      <c r="A48" s="215"/>
      <c r="B48" s="216"/>
      <c r="C48" s="98" t="s">
        <v>25</v>
      </c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5"/>
    </row>
    <row r="49" spans="1:15">
      <c r="A49" s="215"/>
      <c r="B49" s="216"/>
      <c r="C49" s="98" t="s">
        <v>26</v>
      </c>
      <c r="D49" s="226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8"/>
    </row>
    <row r="50" spans="1:15">
      <c r="A50" s="215"/>
      <c r="B50" s="216"/>
      <c r="C50" s="29" t="s">
        <v>27</v>
      </c>
      <c r="D50" s="234">
        <f>SUM(D14,D32,D41)</f>
        <v>135.04278231811523</v>
      </c>
      <c r="E50" s="234">
        <f t="shared" ref="E50:O50" si="5">SUM(E14,E32,E41)</f>
        <v>130.72949</v>
      </c>
      <c r="F50" s="234">
        <f t="shared" si="5"/>
        <v>140.93159</v>
      </c>
      <c r="G50" s="234">
        <f t="shared" si="5"/>
        <v>151.64928</v>
      </c>
      <c r="H50" s="234">
        <f t="shared" si="5"/>
        <v>167.31268193261519</v>
      </c>
      <c r="I50" s="234">
        <f t="shared" si="5"/>
        <v>173.03755085561522</v>
      </c>
      <c r="J50" s="234">
        <f t="shared" si="5"/>
        <v>174.41591093623043</v>
      </c>
      <c r="K50" s="234">
        <f t="shared" si="5"/>
        <v>172.3070140022304</v>
      </c>
      <c r="L50" s="234">
        <f t="shared" si="5"/>
        <v>172.19656036323045</v>
      </c>
      <c r="M50" s="234">
        <f t="shared" si="5"/>
        <v>159.8560975856152</v>
      </c>
      <c r="N50" s="234">
        <f t="shared" si="5"/>
        <v>140.88771</v>
      </c>
      <c r="O50" s="234">
        <f t="shared" si="5"/>
        <v>137.31148999999999</v>
      </c>
    </row>
    <row r="51" spans="1:15">
      <c r="A51" s="217"/>
      <c r="B51" s="218"/>
      <c r="C51" s="29" t="s">
        <v>19</v>
      </c>
      <c r="D51" s="7">
        <f>SUM(D15,D24,D33,D42)</f>
        <v>214.60611</v>
      </c>
      <c r="E51" s="7">
        <f t="shared" ref="E51:O51" si="6">SUM(E15,E24,E33,E42)</f>
        <v>204.26139999999998</v>
      </c>
      <c r="F51" s="7">
        <f t="shared" si="6"/>
        <v>220.20080999999999</v>
      </c>
      <c r="G51" s="7">
        <f t="shared" si="6"/>
        <v>236.94103000000001</v>
      </c>
      <c r="H51" s="7">
        <f t="shared" si="6"/>
        <v>309.58445498594153</v>
      </c>
      <c r="I51" s="7">
        <f t="shared" si="6"/>
        <v>337.30221686094154</v>
      </c>
      <c r="J51" s="7">
        <f t="shared" si="6"/>
        <v>359.47861034668301</v>
      </c>
      <c r="K51" s="7">
        <f t="shared" si="6"/>
        <v>357.02782392848297</v>
      </c>
      <c r="L51" s="7">
        <f t="shared" si="6"/>
        <v>347.14382343188299</v>
      </c>
      <c r="M51" s="7">
        <f t="shared" si="6"/>
        <v>302.83212368624152</v>
      </c>
      <c r="N51" s="7">
        <f t="shared" si="6"/>
        <v>220.14596</v>
      </c>
      <c r="O51" s="7">
        <f t="shared" si="6"/>
        <v>214.54029</v>
      </c>
    </row>
    <row r="52" spans="1:15" ht="15" customHeight="1">
      <c r="A52" s="9"/>
      <c r="B52" s="9"/>
      <c r="C52" s="9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>
      <c r="A53" s="10" t="s">
        <v>1</v>
      </c>
      <c r="B53" s="23" t="s">
        <v>18</v>
      </c>
      <c r="C53" s="23" t="s">
        <v>30</v>
      </c>
      <c r="D53" s="32">
        <v>44927</v>
      </c>
      <c r="E53" s="32">
        <v>44958</v>
      </c>
      <c r="F53" s="32">
        <v>44986</v>
      </c>
      <c r="G53" s="32">
        <v>45017</v>
      </c>
      <c r="H53" s="32">
        <v>45047</v>
      </c>
      <c r="I53" s="32">
        <v>45078</v>
      </c>
      <c r="J53" s="32">
        <v>45108</v>
      </c>
      <c r="K53" s="33">
        <v>45139</v>
      </c>
      <c r="L53" s="32">
        <v>45170</v>
      </c>
      <c r="M53" s="32">
        <v>45200</v>
      </c>
      <c r="N53" s="32">
        <v>45231</v>
      </c>
      <c r="O53" s="32">
        <v>45261</v>
      </c>
    </row>
    <row r="54" spans="1:15">
      <c r="A54" s="171" t="s">
        <v>2</v>
      </c>
      <c r="B54" s="123" t="s">
        <v>37</v>
      </c>
      <c r="C54" s="12" t="s">
        <v>20</v>
      </c>
      <c r="D54" s="55">
        <f>$Q$5*'PG&amp;E 2023 DR Allocations'!D54</f>
        <v>0.24263445999999997</v>
      </c>
      <c r="E54" s="55">
        <f>$Q$5*'PG&amp;E 2023 DR Allocations'!E54</f>
        <v>0.24263445999999997</v>
      </c>
      <c r="F54" s="55">
        <f>$Q$5*'PG&amp;E 2023 DR Allocations'!F54</f>
        <v>0.24263445999999997</v>
      </c>
      <c r="G54" s="55">
        <f>$Q$5*'PG&amp;E 2023 DR Allocations'!G54</f>
        <v>0.36115434000000002</v>
      </c>
      <c r="H54" s="55">
        <f>$Q$5*'PG&amp;E 2023 DR Allocations'!H54</f>
        <v>0.52958333199999996</v>
      </c>
      <c r="I54" s="55">
        <f>$Q$5*'PG&amp;E 2023 DR Allocations'!I54</f>
        <v>0.69593241199999989</v>
      </c>
      <c r="J54" s="55">
        <f>$Q$5*'PG&amp;E 2023 DR Allocations'!J54</f>
        <v>0.79611483999999999</v>
      </c>
      <c r="K54" s="56">
        <f>$Q$5*'PG&amp;E 2023 DR Allocations'!K54</f>
        <v>0.73427914399999994</v>
      </c>
      <c r="L54" s="55">
        <f>$Q$5*'PG&amp;E 2023 DR Allocations'!L54</f>
        <v>0.73544196399999995</v>
      </c>
      <c r="M54" s="55">
        <f>$Q$5*'PG&amp;E 2023 DR Allocations'!M54</f>
        <v>0.44196813600000001</v>
      </c>
      <c r="N54" s="55">
        <f>$Q$5*'PG&amp;E 2023 DR Allocations'!N54</f>
        <v>0.24263445999999997</v>
      </c>
      <c r="O54" s="55">
        <f>$Q$5*'PG&amp;E 2023 DR Allocations'!O54</f>
        <v>0.24263445999999997</v>
      </c>
    </row>
    <row r="55" spans="1:15">
      <c r="A55" s="172"/>
      <c r="B55" s="124"/>
      <c r="C55" s="12" t="s">
        <v>21</v>
      </c>
      <c r="D55" s="55">
        <f>$Q$5*'PG&amp;E 2023 DR Allocations'!D55</f>
        <v>0.27475462</v>
      </c>
      <c r="E55" s="55">
        <f>$Q$5*'PG&amp;E 2023 DR Allocations'!E55</f>
        <v>0.27475462</v>
      </c>
      <c r="F55" s="55">
        <f>$Q$5*'PG&amp;E 2023 DR Allocations'!F55</f>
        <v>0.27475462</v>
      </c>
      <c r="G55" s="55">
        <f>$Q$5*'PG&amp;E 2023 DR Allocations'!G55</f>
        <v>1.2218824799999999</v>
      </c>
      <c r="H55" s="55">
        <f>$Q$5*'PG&amp;E 2023 DR Allocations'!H55</f>
        <v>1.4709190320000001</v>
      </c>
      <c r="I55" s="55">
        <f>$Q$5*'PG&amp;E 2023 DR Allocations'!I55</f>
        <v>1.8787309759999999</v>
      </c>
      <c r="J55" s="55">
        <f>$Q$5*'PG&amp;E 2023 DR Allocations'!J55</f>
        <v>1.9588690200000001</v>
      </c>
      <c r="K55" s="56">
        <f>$Q$5*'PG&amp;E 2023 DR Allocations'!K55</f>
        <v>1.867172984</v>
      </c>
      <c r="L55" s="55">
        <f>$Q$5*'PG&amp;E 2023 DR Allocations'!L55</f>
        <v>1.7264015559999999</v>
      </c>
      <c r="M55" s="55">
        <f>$Q$5*'PG&amp;E 2023 DR Allocations'!M55</f>
        <v>1.1557114399999999</v>
      </c>
      <c r="N55" s="55">
        <f>$Q$5*'PG&amp;E 2023 DR Allocations'!N55</f>
        <v>0.27475462</v>
      </c>
      <c r="O55" s="55">
        <f>$Q$5*'PG&amp;E 2023 DR Allocations'!O55</f>
        <v>0.27475462</v>
      </c>
    </row>
    <row r="56" spans="1:15">
      <c r="A56" s="172"/>
      <c r="B56" s="124"/>
      <c r="C56" s="12" t="s">
        <v>22</v>
      </c>
      <c r="D56" s="55">
        <f>$Q$5*'PG&amp;E 2023 DR Allocations'!D56</f>
        <v>8.5565999999999995E-4</v>
      </c>
      <c r="E56" s="55">
        <f>$Q$5*'PG&amp;E 2023 DR Allocations'!E56</f>
        <v>8.5565999999999995E-4</v>
      </c>
      <c r="F56" s="55">
        <f>$Q$5*'PG&amp;E 2023 DR Allocations'!F56</f>
        <v>8.5565999999999995E-4</v>
      </c>
      <c r="G56" s="55">
        <f>$Q$5*'PG&amp;E 2023 DR Allocations'!G56</f>
        <v>2.7425000000000001E-3</v>
      </c>
      <c r="H56" s="55">
        <f>$Q$5*'PG&amp;E 2023 DR Allocations'!H56</f>
        <v>6.6917000000000001E-3</v>
      </c>
      <c r="I56" s="55">
        <f>$Q$5*'PG&amp;E 2023 DR Allocations'!I56</f>
        <v>8.4907799999999999E-3</v>
      </c>
      <c r="J56" s="55">
        <f>$Q$5*'PG&amp;E 2023 DR Allocations'!J56</f>
        <v>8.7321199999999995E-3</v>
      </c>
      <c r="K56" s="56">
        <f>$Q$5*'PG&amp;E 2023 DR Allocations'!K56</f>
        <v>8.4469000000000002E-3</v>
      </c>
      <c r="L56" s="55">
        <f>$Q$5*'PG&amp;E 2023 DR Allocations'!L56</f>
        <v>7.3718400000000002E-3</v>
      </c>
      <c r="M56" s="55">
        <f>$Q$5*'PG&amp;E 2023 DR Allocations'!M56</f>
        <v>4.2124800000000002E-3</v>
      </c>
      <c r="N56" s="55">
        <f>$Q$5*'PG&amp;E 2023 DR Allocations'!N56</f>
        <v>8.5565999999999995E-4</v>
      </c>
      <c r="O56" s="55">
        <f>$Q$5*'PG&amp;E 2023 DR Allocations'!O56</f>
        <v>8.5565999999999995E-4</v>
      </c>
    </row>
    <row r="57" spans="1:15">
      <c r="A57" s="172"/>
      <c r="B57" s="124"/>
      <c r="C57" s="12" t="s">
        <v>23</v>
      </c>
      <c r="D57" s="55">
        <f>$Q$5*'PG&amp;E 2023 DR Allocations'!D57</f>
        <v>0.12828318</v>
      </c>
      <c r="E57" s="55">
        <f>$Q$5*'PG&amp;E 2023 DR Allocations'!E57</f>
        <v>0.12828318</v>
      </c>
      <c r="F57" s="55">
        <f>$Q$5*'PG&amp;E 2023 DR Allocations'!F57</f>
        <v>0.12828318</v>
      </c>
      <c r="G57" s="55">
        <f>$Q$5*'PG&amp;E 2023 DR Allocations'!G57</f>
        <v>0.53641106000000005</v>
      </c>
      <c r="H57" s="55">
        <f>$Q$5*'PG&amp;E 2023 DR Allocations'!H57</f>
        <v>0.57542476799999998</v>
      </c>
      <c r="I57" s="55">
        <f>$Q$5*'PG&amp;E 2023 DR Allocations'!I57</f>
        <v>0.75031728399999997</v>
      </c>
      <c r="J57" s="55">
        <f>$Q$5*'PG&amp;E 2023 DR Allocations'!J57</f>
        <v>0.74126483999999992</v>
      </c>
      <c r="K57" s="56">
        <f>$Q$5*'PG&amp;E 2023 DR Allocations'!K57</f>
        <v>0.70588439600000008</v>
      </c>
      <c r="L57" s="55">
        <f>$Q$5*'PG&amp;E 2023 DR Allocations'!L57</f>
        <v>0.66777022800000008</v>
      </c>
      <c r="M57" s="55">
        <f>$Q$5*'PG&amp;E 2023 DR Allocations'!M57</f>
        <v>0.46831807600000003</v>
      </c>
      <c r="N57" s="55">
        <f>$Q$5*'PG&amp;E 2023 DR Allocations'!N57</f>
        <v>0.12828318</v>
      </c>
      <c r="O57" s="55">
        <f>$Q$5*'PG&amp;E 2023 DR Allocations'!O57</f>
        <v>0.12828318</v>
      </c>
    </row>
    <row r="58" spans="1:15">
      <c r="A58" s="172"/>
      <c r="B58" s="124"/>
      <c r="C58" s="12" t="s">
        <v>24</v>
      </c>
      <c r="D58" s="55">
        <f>$Q$5*'PG&amp;E 2023 DR Allocations'!D58</f>
        <v>8.1397399999999995E-2</v>
      </c>
      <c r="E58" s="55">
        <f>$Q$5*'PG&amp;E 2023 DR Allocations'!E58</f>
        <v>8.1397399999999995E-2</v>
      </c>
      <c r="F58" s="55">
        <f>$Q$5*'PG&amp;E 2023 DR Allocations'!F58</f>
        <v>8.1397399999999995E-2</v>
      </c>
      <c r="G58" s="55">
        <f>$Q$5*'PG&amp;E 2023 DR Allocations'!G58</f>
        <v>9.2718439999999999E-2</v>
      </c>
      <c r="H58" s="55">
        <f>$Q$5*'PG&amp;E 2023 DR Allocations'!H58</f>
        <v>0.165616284</v>
      </c>
      <c r="I58" s="55">
        <f>$Q$5*'PG&amp;E 2023 DR Allocations'!I58</f>
        <v>0.21144455600000001</v>
      </c>
      <c r="J58" s="55">
        <f>$Q$5*'PG&amp;E 2023 DR Allocations'!J58</f>
        <v>0.23353813599999998</v>
      </c>
      <c r="K58" s="56">
        <f>$Q$5*'PG&amp;E 2023 DR Allocations'!K58</f>
        <v>0.22106305199999998</v>
      </c>
      <c r="L58" s="55">
        <f>$Q$5*'PG&amp;E 2023 DR Allocations'!L58</f>
        <v>0.21159813599999999</v>
      </c>
      <c r="M58" s="55">
        <f>$Q$5*'PG&amp;E 2023 DR Allocations'!M58</f>
        <v>0.12467624400000001</v>
      </c>
      <c r="N58" s="55">
        <f>$Q$5*'PG&amp;E 2023 DR Allocations'!N58</f>
        <v>8.1397399999999995E-2</v>
      </c>
      <c r="O58" s="55">
        <f>$Q$5*'PG&amp;E 2023 DR Allocations'!O58</f>
        <v>8.1397399999999995E-2</v>
      </c>
    </row>
    <row r="59" spans="1:15">
      <c r="A59" s="172"/>
      <c r="B59" s="124"/>
      <c r="C59" s="12" t="s">
        <v>25</v>
      </c>
      <c r="D59" s="55">
        <f>$Q$5*'PG&amp;E 2023 DR Allocations'!D59</f>
        <v>0.39843040000000002</v>
      </c>
      <c r="E59" s="55">
        <f>$Q$5*'PG&amp;E 2023 DR Allocations'!E59</f>
        <v>0.39843040000000002</v>
      </c>
      <c r="F59" s="55">
        <f>$Q$5*'PG&amp;E 2023 DR Allocations'!F59</f>
        <v>0.39843040000000002</v>
      </c>
      <c r="G59" s="55">
        <f>$Q$5*'PG&amp;E 2023 DR Allocations'!G59</f>
        <v>0.50196525999999997</v>
      </c>
      <c r="H59" s="55">
        <f>$Q$5*'PG&amp;E 2023 DR Allocations'!H59</f>
        <v>0.72244032000000002</v>
      </c>
      <c r="I59" s="55">
        <f>$Q$5*'PG&amp;E 2023 DR Allocations'!I59</f>
        <v>1.012833772</v>
      </c>
      <c r="J59" s="55">
        <f>$Q$5*'PG&amp;E 2023 DR Allocations'!J59</f>
        <v>1.074274548</v>
      </c>
      <c r="K59" s="56">
        <f>$Q$5*'PG&amp;E 2023 DR Allocations'!K59</f>
        <v>0.99036282399999997</v>
      </c>
      <c r="L59" s="55">
        <f>$Q$5*'PG&amp;E 2023 DR Allocations'!L59</f>
        <v>0.90176032799999994</v>
      </c>
      <c r="M59" s="55">
        <f>$Q$5*'PG&amp;E 2023 DR Allocations'!M59</f>
        <v>0.42656625600000003</v>
      </c>
      <c r="N59" s="55">
        <f>$Q$5*'PG&amp;E 2023 DR Allocations'!N59</f>
        <v>0.39843040000000002</v>
      </c>
      <c r="O59" s="55">
        <f>$Q$5*'PG&amp;E 2023 DR Allocations'!O59</f>
        <v>0.39843040000000002</v>
      </c>
    </row>
    <row r="60" spans="1:15">
      <c r="A60" s="172"/>
      <c r="B60" s="124"/>
      <c r="C60" s="12" t="s">
        <v>26</v>
      </c>
      <c r="D60" s="55">
        <f>$Q$5*'PG&amp;E 2023 DR Allocations'!D60</f>
        <v>0.24364369999999999</v>
      </c>
      <c r="E60" s="55">
        <f>$Q$5*'PG&amp;E 2023 DR Allocations'!E60</f>
        <v>0.24364369999999999</v>
      </c>
      <c r="F60" s="55">
        <f>$Q$5*'PG&amp;E 2023 DR Allocations'!F60</f>
        <v>0.24364369999999999</v>
      </c>
      <c r="G60" s="55">
        <f>$Q$5*'PG&amp;E 2023 DR Allocations'!G60</f>
        <v>0.36319475999999995</v>
      </c>
      <c r="H60" s="55">
        <f>$Q$5*'PG&amp;E 2023 DR Allocations'!H60</f>
        <v>0.5808307840000001</v>
      </c>
      <c r="I60" s="55">
        <f>$Q$5*'PG&amp;E 2023 DR Allocations'!I60</f>
        <v>0.78170025999999992</v>
      </c>
      <c r="J60" s="55">
        <f>$Q$5*'PG&amp;E 2023 DR Allocations'!J60</f>
        <v>0.8595960359999999</v>
      </c>
      <c r="K60" s="56">
        <f>$Q$5*'PG&amp;E 2023 DR Allocations'!K60</f>
        <v>0.77977392800000001</v>
      </c>
      <c r="L60" s="55">
        <f>$Q$5*'PG&amp;E 2023 DR Allocations'!L60</f>
        <v>0.73366482399999999</v>
      </c>
      <c r="M60" s="55">
        <f>$Q$5*'PG&amp;E 2023 DR Allocations'!M60</f>
        <v>0.37945668799999999</v>
      </c>
      <c r="N60" s="55">
        <f>$Q$5*'PG&amp;E 2023 DR Allocations'!N60</f>
        <v>0.24364369999999999</v>
      </c>
      <c r="O60" s="55">
        <f>$Q$5*'PG&amp;E 2023 DR Allocations'!O60</f>
        <v>0.24364369999999999</v>
      </c>
    </row>
    <row r="61" spans="1:15">
      <c r="A61" s="172"/>
      <c r="B61" s="124"/>
      <c r="C61" s="12" t="s">
        <v>27</v>
      </c>
      <c r="D61" s="55">
        <f>$Q$5*'PG&amp;E 2023 DR Allocations'!D61</f>
        <v>0.54368115048569932</v>
      </c>
      <c r="E61" s="55">
        <f>$Q$5*'PG&amp;E 2023 DR Allocations'!E61</f>
        <v>0.54368115048569932</v>
      </c>
      <c r="F61" s="55">
        <f>$Q$5*'PG&amp;E 2023 DR Allocations'!F61</f>
        <v>0.54368115048569932</v>
      </c>
      <c r="G61" s="55">
        <f>$Q$5*'PG&amp;E 2023 DR Allocations'!G61</f>
        <v>0.86658912950215938</v>
      </c>
      <c r="H61" s="55">
        <f>$Q$5*'PG&amp;E 2023 DR Allocations'!H61</f>
        <v>1.2639673017172763</v>
      </c>
      <c r="I61" s="55">
        <f>$Q$5*'PG&amp;E 2023 DR Allocations'!I61</f>
        <v>1.714584336150192</v>
      </c>
      <c r="J61" s="55">
        <f>$Q$5*'PG&amp;E 2023 DR Allocations'!J61</f>
        <v>1.8209528439850804</v>
      </c>
      <c r="K61" s="56">
        <f>$Q$5*'PG&amp;E 2023 DR Allocations'!K61</f>
        <v>1.6857068400616835</v>
      </c>
      <c r="L61" s="55">
        <f>$Q$5*'PG&amp;E 2023 DR Allocations'!L61</f>
        <v>1.5524753366252038</v>
      </c>
      <c r="M61" s="55">
        <f>$Q$5*'PG&amp;E 2023 DR Allocations'!M61</f>
        <v>0.81593646828016042</v>
      </c>
      <c r="N61" s="55">
        <f>$Q$5*'PG&amp;E 2023 DR Allocations'!N61</f>
        <v>0.54368115048569932</v>
      </c>
      <c r="O61" s="55">
        <f>$Q$5*'PG&amp;E 2023 DR Allocations'!O61</f>
        <v>0.54368115048569932</v>
      </c>
    </row>
    <row r="62" spans="1:15">
      <c r="A62" s="173"/>
      <c r="B62" s="125"/>
      <c r="C62" s="12" t="s">
        <v>19</v>
      </c>
      <c r="D62" s="65">
        <f>SUM(D54:D61)</f>
        <v>1.9136805704856994</v>
      </c>
      <c r="E62" s="65">
        <f t="shared" ref="E62:O62" si="7">SUM(E54:E61)</f>
        <v>1.9136805704856994</v>
      </c>
      <c r="F62" s="65">
        <f t="shared" si="7"/>
        <v>1.9136805704856994</v>
      </c>
      <c r="G62" s="65">
        <f t="shared" si="7"/>
        <v>3.9466579695021595</v>
      </c>
      <c r="H62" s="65">
        <f t="shared" si="7"/>
        <v>5.3154735217172764</v>
      </c>
      <c r="I62" s="65">
        <f t="shared" si="7"/>
        <v>7.0540343761501916</v>
      </c>
      <c r="J62" s="65">
        <f t="shared" si="7"/>
        <v>7.4933423839850803</v>
      </c>
      <c r="K62" s="70">
        <f t="shared" si="7"/>
        <v>6.9926900680616839</v>
      </c>
      <c r="L62" s="65">
        <f t="shared" si="7"/>
        <v>6.5364842126252034</v>
      </c>
      <c r="M62" s="65">
        <f t="shared" si="7"/>
        <v>3.816845788280161</v>
      </c>
      <c r="N62" s="65">
        <f t="shared" si="7"/>
        <v>1.9136805704856994</v>
      </c>
      <c r="O62" s="65">
        <f t="shared" si="7"/>
        <v>1.9136805704856994</v>
      </c>
    </row>
    <row r="63" spans="1:15">
      <c r="A63" s="129" t="s">
        <v>3</v>
      </c>
      <c r="B63" s="111" t="s">
        <v>37</v>
      </c>
      <c r="C63" s="25" t="s">
        <v>20</v>
      </c>
      <c r="D63" s="57">
        <f>$Q$5*'PG&amp;E 2023 DR Allocations'!D63</f>
        <v>1.5308448509999999</v>
      </c>
      <c r="E63" s="57">
        <f>$Q$5*'PG&amp;E 2023 DR Allocations'!E63</f>
        <v>1.5308448509999999</v>
      </c>
      <c r="F63" s="57">
        <f>$Q$5*'PG&amp;E 2023 DR Allocations'!F63</f>
        <v>1.532891853</v>
      </c>
      <c r="G63" s="57">
        <f>$Q$5*'PG&amp;E 2023 DR Allocations'!G63</f>
        <v>1.532891853</v>
      </c>
      <c r="H63" s="57">
        <f>$Q$5*'PG&amp;E 2023 DR Allocations'!H63</f>
        <v>3.2108520829999998</v>
      </c>
      <c r="I63" s="57">
        <f>$Q$5*'PG&amp;E 2023 DR Allocations'!I63</f>
        <v>2.983524064</v>
      </c>
      <c r="J63" s="57">
        <f>$Q$5*'PG&amp;E 2023 DR Allocations'!J63</f>
        <v>2.888590781</v>
      </c>
      <c r="K63" s="56">
        <f>$Q$5*'PG&amp;E 2023 DR Allocations'!K63</f>
        <v>2.9237792499999999</v>
      </c>
      <c r="L63" s="57">
        <f>$Q$5*'PG&amp;E 2023 DR Allocations'!L63</f>
        <v>2.9369498319999998</v>
      </c>
      <c r="M63" s="57">
        <f>$Q$5*'PG&amp;E 2023 DR Allocations'!M63</f>
        <v>3.4510051289999999</v>
      </c>
      <c r="N63" s="57">
        <f>$Q$5*'PG&amp;E 2023 DR Allocations'!N63</f>
        <v>1.5357978060000002</v>
      </c>
      <c r="O63" s="57">
        <f>$Q$5*'PG&amp;E 2023 DR Allocations'!O63</f>
        <v>1.5357978060000002</v>
      </c>
    </row>
    <row r="64" spans="1:15">
      <c r="A64" s="130"/>
      <c r="B64" s="112"/>
      <c r="C64" s="31" t="s">
        <v>21</v>
      </c>
      <c r="D64" s="57">
        <f>$Q$5*'PG&amp;E 2023 DR Allocations'!D64</f>
        <v>0.78911389570000001</v>
      </c>
      <c r="E64" s="57">
        <f>$Q$5*'PG&amp;E 2023 DR Allocations'!E64</f>
        <v>0.78911389570000001</v>
      </c>
      <c r="F64" s="57">
        <f>$Q$5*'PG&amp;E 2023 DR Allocations'!F64</f>
        <v>0.79155801169999995</v>
      </c>
      <c r="G64" s="57">
        <f>$Q$5*'PG&amp;E 2023 DR Allocations'!G64</f>
        <v>0.79155801169999995</v>
      </c>
      <c r="H64" s="57">
        <f>$Q$5*'PG&amp;E 2023 DR Allocations'!H64</f>
        <v>2.0542509760000001</v>
      </c>
      <c r="I64" s="57">
        <f>$Q$5*'PG&amp;E 2023 DR Allocations'!I64</f>
        <v>1.104857811</v>
      </c>
      <c r="J64" s="57">
        <f>$Q$5*'PG&amp;E 2023 DR Allocations'!J64</f>
        <v>0.88840863129999992</v>
      </c>
      <c r="K64" s="56">
        <f>$Q$5*'PG&amp;E 2023 DR Allocations'!K64</f>
        <v>1.302055628</v>
      </c>
      <c r="L64" s="57">
        <f>$Q$5*'PG&amp;E 2023 DR Allocations'!L64</f>
        <v>1.5411380019999998</v>
      </c>
      <c r="M64" s="57">
        <f>$Q$5*'PG&amp;E 2023 DR Allocations'!M64</f>
        <v>2.6079869570000001</v>
      </c>
      <c r="N64" s="57">
        <f>$Q$5*'PG&amp;E 2023 DR Allocations'!N64</f>
        <v>0.7910256376</v>
      </c>
      <c r="O64" s="57">
        <f>$Q$5*'PG&amp;E 2023 DR Allocations'!O64</f>
        <v>0.7910256376</v>
      </c>
    </row>
    <row r="65" spans="1:15">
      <c r="A65" s="130"/>
      <c r="B65" s="112"/>
      <c r="C65" s="25" t="s">
        <v>22</v>
      </c>
      <c r="D65" s="57">
        <f>$Q$5*'PG&amp;E 2023 DR Allocations'!D65</f>
        <v>9.9151247999999994E-3</v>
      </c>
      <c r="E65" s="57">
        <f>$Q$5*'PG&amp;E 2023 DR Allocations'!E65</f>
        <v>9.9151247999999994E-3</v>
      </c>
      <c r="F65" s="57">
        <f>$Q$5*'PG&amp;E 2023 DR Allocations'!F65</f>
        <v>9.9561526000000004E-3</v>
      </c>
      <c r="G65" s="57">
        <f>$Q$5*'PG&amp;E 2023 DR Allocations'!G65</f>
        <v>9.9561526000000004E-3</v>
      </c>
      <c r="H65" s="57">
        <f>$Q$5*'PG&amp;E 2023 DR Allocations'!H65</f>
        <v>2.07479998E-2</v>
      </c>
      <c r="I65" s="57">
        <f>$Q$5*'PG&amp;E 2023 DR Allocations'!I65</f>
        <v>2.0232080699999998E-2</v>
      </c>
      <c r="J65" s="57">
        <f>$Q$5*'PG&amp;E 2023 DR Allocations'!J65</f>
        <v>1.8109495400000002E-2</v>
      </c>
      <c r="K65" s="56">
        <f>$Q$5*'PG&amp;E 2023 DR Allocations'!K65</f>
        <v>1.78955804E-2</v>
      </c>
      <c r="L65" s="57">
        <f>$Q$5*'PG&amp;E 2023 DR Allocations'!L65</f>
        <v>1.9199145500000001E-2</v>
      </c>
      <c r="M65" s="57">
        <f>$Q$5*'PG&amp;E 2023 DR Allocations'!M65</f>
        <v>2.3290077900000001E-2</v>
      </c>
      <c r="N65" s="57">
        <f>$Q$5*'PG&amp;E 2023 DR Allocations'!N65</f>
        <v>9.9839067000000014E-3</v>
      </c>
      <c r="O65" s="57">
        <f>$Q$5*'PG&amp;E 2023 DR Allocations'!O65</f>
        <v>9.9839067000000014E-3</v>
      </c>
    </row>
    <row r="66" spans="1:15">
      <c r="A66" s="130"/>
      <c r="B66" s="112"/>
      <c r="C66" s="25" t="s">
        <v>23</v>
      </c>
      <c r="D66" s="57">
        <f>$Q$5*'PG&amp;E 2023 DR Allocations'!D66</f>
        <v>0.49394772579999996</v>
      </c>
      <c r="E66" s="57">
        <f>$Q$5*'PG&amp;E 2023 DR Allocations'!E66</f>
        <v>0.49394772579999996</v>
      </c>
      <c r="F66" s="57">
        <f>$Q$5*'PG&amp;E 2023 DR Allocations'!F66</f>
        <v>0.49514872139999999</v>
      </c>
      <c r="G66" s="57">
        <f>$Q$5*'PG&amp;E 2023 DR Allocations'!G66</f>
        <v>0.49514872139999999</v>
      </c>
      <c r="H66" s="57">
        <f>$Q$5*'PG&amp;E 2023 DR Allocations'!H66</f>
        <v>1.124449134</v>
      </c>
      <c r="I66" s="57">
        <f>$Q$5*'PG&amp;E 2023 DR Allocations'!I66</f>
        <v>0.8782410867999999</v>
      </c>
      <c r="J66" s="57">
        <f>$Q$5*'PG&amp;E 2023 DR Allocations'!J66</f>
        <v>0.85527188139999988</v>
      </c>
      <c r="K66" s="56">
        <f>$Q$5*'PG&amp;E 2023 DR Allocations'!K66</f>
        <v>0.91963583329999998</v>
      </c>
      <c r="L66" s="57">
        <f>$Q$5*'PG&amp;E 2023 DR Allocations'!L66</f>
        <v>0.94997589139999994</v>
      </c>
      <c r="M66" s="57">
        <f>$Q$5*'PG&amp;E 2023 DR Allocations'!M66</f>
        <v>1.214211159</v>
      </c>
      <c r="N66" s="57">
        <f>$Q$5*'PG&amp;E 2023 DR Allocations'!N66</f>
        <v>0.49570830109999997</v>
      </c>
      <c r="O66" s="57">
        <f>$Q$5*'PG&amp;E 2023 DR Allocations'!O66</f>
        <v>0.49570830109999997</v>
      </c>
    </row>
    <row r="67" spans="1:15">
      <c r="A67" s="130"/>
      <c r="B67" s="112"/>
      <c r="C67" s="25" t="s">
        <v>24</v>
      </c>
      <c r="D67" s="57">
        <f>$Q$5*'PG&amp;E 2023 DR Allocations'!D67</f>
        <v>0.1627078079</v>
      </c>
      <c r="E67" s="57">
        <f>$Q$5*'PG&amp;E 2023 DR Allocations'!E67</f>
        <v>0.1627078079</v>
      </c>
      <c r="F67" s="57">
        <f>$Q$5*'PG&amp;E 2023 DR Allocations'!F67</f>
        <v>0.1628257354</v>
      </c>
      <c r="G67" s="57">
        <f>$Q$5*'PG&amp;E 2023 DR Allocations'!G67</f>
        <v>0.1628257354</v>
      </c>
      <c r="H67" s="57">
        <f>$Q$5*'PG&amp;E 2023 DR Allocations'!H67</f>
        <v>0.34074706839999996</v>
      </c>
      <c r="I67" s="57">
        <f>$Q$5*'PG&amp;E 2023 DR Allocations'!I67</f>
        <v>0.31439932240000001</v>
      </c>
      <c r="J67" s="57">
        <f>$Q$5*'PG&amp;E 2023 DR Allocations'!J67</f>
        <v>0.29850818039999999</v>
      </c>
      <c r="K67" s="56">
        <f>$Q$5*'PG&amp;E 2023 DR Allocations'!K67</f>
        <v>0.30529312539999998</v>
      </c>
      <c r="L67" s="57">
        <f>$Q$5*'PG&amp;E 2023 DR Allocations'!L67</f>
        <v>0.31766333620000003</v>
      </c>
      <c r="M67" s="57">
        <f>$Q$5*'PG&amp;E 2023 DR Allocations'!M67</f>
        <v>0.37729746289999999</v>
      </c>
      <c r="N67" s="57">
        <f>$Q$5*'PG&amp;E 2023 DR Allocations'!N67</f>
        <v>0.16320880779999999</v>
      </c>
      <c r="O67" s="57">
        <f>$Q$5*'PG&amp;E 2023 DR Allocations'!O67</f>
        <v>0.16320880779999999</v>
      </c>
    </row>
    <row r="68" spans="1:15">
      <c r="A68" s="130"/>
      <c r="B68" s="112"/>
      <c r="C68" s="25" t="s">
        <v>25</v>
      </c>
      <c r="D68" s="57">
        <f>$Q$5*'PG&amp;E 2023 DR Allocations'!D68</f>
        <v>0.1220145929</v>
      </c>
      <c r="E68" s="57">
        <f>$Q$5*'PG&amp;E 2023 DR Allocations'!E68</f>
        <v>0.1220145929</v>
      </c>
      <c r="F68" s="57">
        <f>$Q$5*'PG&amp;E 2023 DR Allocations'!F68</f>
        <v>0.12216795350000001</v>
      </c>
      <c r="G68" s="57">
        <f>$Q$5*'PG&amp;E 2023 DR Allocations'!G68</f>
        <v>0.12216795350000001</v>
      </c>
      <c r="H68" s="57">
        <f>$Q$5*'PG&amp;E 2023 DR Allocations'!H68</f>
        <v>0.3585055238</v>
      </c>
      <c r="I68" s="57">
        <f>$Q$5*'PG&amp;E 2023 DR Allocations'!I68</f>
        <v>0.1609209046</v>
      </c>
      <c r="J68" s="57">
        <f>$Q$5*'PG&amp;E 2023 DR Allocations'!J68</f>
        <v>-0.2761553793</v>
      </c>
      <c r="K68" s="56">
        <f>$Q$5*'PG&amp;E 2023 DR Allocations'!K68</f>
        <v>0.19352780350000001</v>
      </c>
      <c r="L68" s="57">
        <f>$Q$5*'PG&amp;E 2023 DR Allocations'!L68</f>
        <v>0.30557812599999995</v>
      </c>
      <c r="M68" s="57">
        <f>$Q$5*'PG&amp;E 2023 DR Allocations'!M68</f>
        <v>0.72363879249999996</v>
      </c>
      <c r="N68" s="57">
        <f>$Q$5*'PG&amp;E 2023 DR Allocations'!N68</f>
        <v>0.1221105804</v>
      </c>
      <c r="O68" s="57">
        <f>$Q$5*'PG&amp;E 2023 DR Allocations'!O68</f>
        <v>0.1221105804</v>
      </c>
    </row>
    <row r="69" spans="1:15">
      <c r="A69" s="130"/>
      <c r="B69" s="112"/>
      <c r="C69" s="25" t="s">
        <v>26</v>
      </c>
      <c r="D69" s="57">
        <f>$Q$5*'PG&amp;E 2023 DR Allocations'!D69</f>
        <v>0.11188719859999999</v>
      </c>
      <c r="E69" s="57">
        <f>$Q$5*'PG&amp;E 2023 DR Allocations'!E69</f>
        <v>0.11188719859999999</v>
      </c>
      <c r="F69" s="57">
        <f>$Q$5*'PG&amp;E 2023 DR Allocations'!F69</f>
        <v>0.1120633768</v>
      </c>
      <c r="G69" s="57">
        <f>$Q$5*'PG&amp;E 2023 DR Allocations'!G69</f>
        <v>0.1120633768</v>
      </c>
      <c r="H69" s="57">
        <f>$Q$5*'PG&amp;E 2023 DR Allocations'!H69</f>
        <v>0.40833773609999996</v>
      </c>
      <c r="I69" s="57">
        <f>$Q$5*'PG&amp;E 2023 DR Allocations'!I69</f>
        <v>6.9807046499999997E-2</v>
      </c>
      <c r="J69" s="57">
        <f>$Q$5*'PG&amp;E 2023 DR Allocations'!J69</f>
        <v>-0.1698860274</v>
      </c>
      <c r="K69" s="56">
        <f>$Q$5*'PG&amp;E 2023 DR Allocations'!K69</f>
        <v>9.3782200900000001E-2</v>
      </c>
      <c r="L69" s="57">
        <f>$Q$5*'PG&amp;E 2023 DR Allocations'!L69</f>
        <v>0.34732182820000002</v>
      </c>
      <c r="M69" s="57">
        <f>$Q$5*'PG&amp;E 2023 DR Allocations'!M69</f>
        <v>0.59539795670000006</v>
      </c>
      <c r="N69" s="57">
        <f>$Q$5*'PG&amp;E 2023 DR Allocations'!N69</f>
        <v>0.11190222749999999</v>
      </c>
      <c r="O69" s="57">
        <f>$Q$5*'PG&amp;E 2023 DR Allocations'!O69</f>
        <v>0.11190222749999999</v>
      </c>
    </row>
    <row r="70" spans="1:15">
      <c r="A70" s="130"/>
      <c r="B70" s="112"/>
      <c r="C70" s="25" t="s">
        <v>27</v>
      </c>
      <c r="D70" s="57">
        <f>$Q$5*'PG&amp;E 2023 DR Allocations'!D70</f>
        <v>1.9264307299999999</v>
      </c>
      <c r="E70" s="57">
        <f>$Q$5*'PG&amp;E 2023 DR Allocations'!E70</f>
        <v>1.9264307299999999</v>
      </c>
      <c r="F70" s="57">
        <f>$Q$5*'PG&amp;E 2023 DR Allocations'!F70</f>
        <v>1.931649159</v>
      </c>
      <c r="G70" s="57">
        <f>$Q$5*'PG&amp;E 2023 DR Allocations'!G70</f>
        <v>1.931649159</v>
      </c>
      <c r="H70" s="57">
        <f>$Q$5*'PG&amp;E 2023 DR Allocations'!H70</f>
        <v>4.3560707179999998</v>
      </c>
      <c r="I70" s="57">
        <f>$Q$5*'PG&amp;E 2023 DR Allocations'!I70</f>
        <v>3.3082821379999996</v>
      </c>
      <c r="J70" s="57">
        <f>$Q$5*'PG&amp;E 2023 DR Allocations'!J70</f>
        <v>2.878713393</v>
      </c>
      <c r="K70" s="56">
        <f>$Q$5*'PG&amp;E 2023 DR Allocations'!K70</f>
        <v>3.3470380510000002</v>
      </c>
      <c r="L70" s="57">
        <f>$Q$5*'PG&amp;E 2023 DR Allocations'!L70</f>
        <v>3.7640549220000001</v>
      </c>
      <c r="M70" s="57">
        <f>$Q$5*'PG&amp;E 2023 DR Allocations'!M70</f>
        <v>5.5256328799999999</v>
      </c>
      <c r="N70" s="57">
        <f>$Q$5*'PG&amp;E 2023 DR Allocations'!N70</f>
        <v>1.9321307419999998</v>
      </c>
      <c r="O70" s="57">
        <f>$Q$5*'PG&amp;E 2023 DR Allocations'!O70</f>
        <v>1.9321307419999998</v>
      </c>
    </row>
    <row r="71" spans="1:15">
      <c r="A71" s="131"/>
      <c r="B71" s="113"/>
      <c r="C71" s="25" t="s">
        <v>19</v>
      </c>
      <c r="D71" s="67">
        <f>SUM(D63:D70)</f>
        <v>5.1468619266999998</v>
      </c>
      <c r="E71" s="67">
        <f t="shared" ref="E71:O71" si="8">SUM(E63:E70)</f>
        <v>5.1468619266999998</v>
      </c>
      <c r="F71" s="67">
        <f t="shared" si="8"/>
        <v>5.1582609634000001</v>
      </c>
      <c r="G71" s="67">
        <f t="shared" si="8"/>
        <v>5.1582609634000001</v>
      </c>
      <c r="H71" s="67">
        <f t="shared" si="8"/>
        <v>11.873961239099998</v>
      </c>
      <c r="I71" s="67">
        <f t="shared" si="8"/>
        <v>8.8402644539999997</v>
      </c>
      <c r="J71" s="67">
        <f t="shared" si="8"/>
        <v>7.3815609558000004</v>
      </c>
      <c r="K71" s="70">
        <f t="shared" si="8"/>
        <v>9.1030074724999999</v>
      </c>
      <c r="L71" s="67">
        <f t="shared" si="8"/>
        <v>10.1818810833</v>
      </c>
      <c r="M71" s="67">
        <f t="shared" si="8"/>
        <v>14.518460414999998</v>
      </c>
      <c r="N71" s="67">
        <f t="shared" si="8"/>
        <v>5.1618680091</v>
      </c>
      <c r="O71" s="67">
        <f t="shared" si="8"/>
        <v>5.1618680091</v>
      </c>
    </row>
    <row r="72" spans="1:15">
      <c r="A72" s="171" t="s">
        <v>17</v>
      </c>
      <c r="B72" s="123" t="s">
        <v>36</v>
      </c>
      <c r="C72" s="12" t="s">
        <v>20</v>
      </c>
      <c r="D72" s="55">
        <f>$Q$5*'PG&amp;E 2023 DR Allocations'!D72</f>
        <v>26.948226150512696</v>
      </c>
      <c r="E72" s="55">
        <f>$Q$5*'PG&amp;E 2023 DR Allocations'!E72</f>
        <v>25.40167601585388</v>
      </c>
      <c r="F72" s="55">
        <f>$Q$5*'PG&amp;E 2023 DR Allocations'!F72</f>
        <v>24.585211469650268</v>
      </c>
      <c r="G72" s="55">
        <f>$Q$5*'PG&amp;E 2023 DR Allocations'!G72</f>
        <v>19.197351442337034</v>
      </c>
      <c r="H72" s="55">
        <f>$Q$5*'PG&amp;E 2023 DR Allocations'!H72</f>
        <v>23.887438219070432</v>
      </c>
      <c r="I72" s="55">
        <f>$Q$5*'PG&amp;E 2023 DR Allocations'!I72</f>
        <v>49.122428352355954</v>
      </c>
      <c r="J72" s="55">
        <f>$Q$5*'PG&amp;E 2023 DR Allocations'!J72</f>
        <v>49.91083014678955</v>
      </c>
      <c r="K72" s="56">
        <f>$Q$5*'PG&amp;E 2023 DR Allocations'!K72</f>
        <v>49.673585651397701</v>
      </c>
      <c r="L72" s="55">
        <f>$Q$5*'PG&amp;E 2023 DR Allocations'!L72</f>
        <v>51.034905303955078</v>
      </c>
      <c r="M72" s="55">
        <f>$Q$5*'PG&amp;E 2023 DR Allocations'!M72</f>
        <v>25.428581691741943</v>
      </c>
      <c r="N72" s="55">
        <f>$Q$5*'PG&amp;E 2023 DR Allocations'!N72</f>
        <v>25.573517477035523</v>
      </c>
      <c r="O72" s="55">
        <f>$Q$5*'PG&amp;E 2023 DR Allocations'!O72</f>
        <v>29.986395654678343</v>
      </c>
    </row>
    <row r="73" spans="1:15">
      <c r="A73" s="172"/>
      <c r="B73" s="124"/>
      <c r="C73" s="12" t="s">
        <v>21</v>
      </c>
      <c r="D73" s="55">
        <f>$Q$5*'PG&amp;E 2023 DR Allocations'!D73</f>
        <v>2.4332382543087006</v>
      </c>
      <c r="E73" s="55">
        <f>$Q$5*'PG&amp;E 2023 DR Allocations'!E73</f>
        <v>2.2734838421344756</v>
      </c>
      <c r="F73" s="55">
        <f>$Q$5*'PG&amp;E 2023 DR Allocations'!F73</f>
        <v>2.1521589173078537</v>
      </c>
      <c r="G73" s="55">
        <f>$Q$5*'PG&amp;E 2023 DR Allocations'!G73</f>
        <v>2.0361829837560652</v>
      </c>
      <c r="H73" s="55">
        <f>$Q$5*'PG&amp;E 2023 DR Allocations'!H73</f>
        <v>4.4722159790992739</v>
      </c>
      <c r="I73" s="55">
        <f>$Q$5*'PG&amp;E 2023 DR Allocations'!I73</f>
        <v>12.248078190803527</v>
      </c>
      <c r="J73" s="55">
        <f>$Q$5*'PG&amp;E 2023 DR Allocations'!J73</f>
        <v>13.051775147438049</v>
      </c>
      <c r="K73" s="56">
        <f>$Q$5*'PG&amp;E 2023 DR Allocations'!K73</f>
        <v>12.351797594070435</v>
      </c>
      <c r="L73" s="55">
        <f>$Q$5*'PG&amp;E 2023 DR Allocations'!L73</f>
        <v>11.078261919975281</v>
      </c>
      <c r="M73" s="55">
        <f>$Q$5*'PG&amp;E 2023 DR Allocations'!M73</f>
        <v>3.8205536670684812</v>
      </c>
      <c r="N73" s="55">
        <f>$Q$5*'PG&amp;E 2023 DR Allocations'!N73</f>
        <v>2.3586314451694488</v>
      </c>
      <c r="O73" s="55">
        <f>$Q$5*'PG&amp;E 2023 DR Allocations'!O73</f>
        <v>2.8495232419967649</v>
      </c>
    </row>
    <row r="74" spans="1:15">
      <c r="A74" s="172"/>
      <c r="B74" s="124"/>
      <c r="C74" s="12" t="s">
        <v>22</v>
      </c>
      <c r="D74" s="55">
        <f>$Q$5*'PG&amp;E 2023 DR Allocations'!D74</f>
        <v>7.4750871494412424E-2</v>
      </c>
      <c r="E74" s="55">
        <f>$Q$5*'PG&amp;E 2023 DR Allocations'!E74</f>
        <v>7.2440324150025839E-2</v>
      </c>
      <c r="F74" s="55">
        <f>$Q$5*'PG&amp;E 2023 DR Allocations'!F74</f>
        <v>7.3971197135746472E-2</v>
      </c>
      <c r="G74" s="55">
        <f>$Q$5*'PG&amp;E 2023 DR Allocations'!G74</f>
        <v>7.1036496736109261E-2</v>
      </c>
      <c r="H74" s="55">
        <f>$Q$5*'PG&amp;E 2023 DR Allocations'!H74</f>
        <v>6.5994363345205781E-2</v>
      </c>
      <c r="I74" s="55">
        <f>$Q$5*'PG&amp;E 2023 DR Allocations'!I74</f>
        <v>0.35933041861653325</v>
      </c>
      <c r="J74" s="55">
        <f>$Q$5*'PG&amp;E 2023 DR Allocations'!J74</f>
        <v>0.35353425046801568</v>
      </c>
      <c r="K74" s="56">
        <f>$Q$5*'PG&amp;E 2023 DR Allocations'!K74</f>
        <v>0.36709013721346856</v>
      </c>
      <c r="L74" s="55">
        <f>$Q$5*'PG&amp;E 2023 DR Allocations'!L74</f>
        <v>0.37115664169192314</v>
      </c>
      <c r="M74" s="55">
        <f>$Q$5*'PG&amp;E 2023 DR Allocations'!M74</f>
        <v>6.8405495245009662E-2</v>
      </c>
      <c r="N74" s="55">
        <f>$Q$5*'PG&amp;E 2023 DR Allocations'!N74</f>
        <v>8.0908495083451271E-2</v>
      </c>
      <c r="O74" s="55">
        <f>$Q$5*'PG&amp;E 2023 DR Allocations'!O74</f>
        <v>8.2322653532028195E-2</v>
      </c>
    </row>
    <row r="75" spans="1:15">
      <c r="A75" s="172"/>
      <c r="B75" s="124"/>
      <c r="C75" s="12" t="s">
        <v>23</v>
      </c>
      <c r="D75" s="55">
        <f>$Q$5*'PG&amp;E 2023 DR Allocations'!D75</f>
        <v>0.69114281868934635</v>
      </c>
      <c r="E75" s="55">
        <f>$Q$5*'PG&amp;E 2023 DR Allocations'!E75</f>
        <v>0.64450787436962131</v>
      </c>
      <c r="F75" s="55">
        <f>$Q$5*'PG&amp;E 2023 DR Allocations'!F75</f>
        <v>0.61676826167106624</v>
      </c>
      <c r="G75" s="55">
        <f>$Q$5*'PG&amp;E 2023 DR Allocations'!G75</f>
        <v>0.64379078286886215</v>
      </c>
      <c r="H75" s="55">
        <f>$Q$5*'PG&amp;E 2023 DR Allocations'!H75</f>
        <v>1.4096767411231994</v>
      </c>
      <c r="I75" s="55">
        <f>$Q$5*'PG&amp;E 2023 DR Allocations'!I75</f>
        <v>3.9760135073661802</v>
      </c>
      <c r="J75" s="55">
        <f>$Q$5*'PG&amp;E 2023 DR Allocations'!J75</f>
        <v>4.1316841530799868</v>
      </c>
      <c r="K75" s="56">
        <f>$Q$5*'PG&amp;E 2023 DR Allocations'!K75</f>
        <v>4.0853794095516207</v>
      </c>
      <c r="L75" s="55">
        <f>$Q$5*'PG&amp;E 2023 DR Allocations'!L75</f>
        <v>3.6058729360103605</v>
      </c>
      <c r="M75" s="55">
        <f>$Q$5*'PG&amp;E 2023 DR Allocations'!M75</f>
        <v>1.2327377643585204</v>
      </c>
      <c r="N75" s="55">
        <f>$Q$5*'PG&amp;E 2023 DR Allocations'!N75</f>
        <v>0.69478908544778817</v>
      </c>
      <c r="O75" s="55">
        <f>$Q$5*'PG&amp;E 2023 DR Allocations'!O75</f>
        <v>0.83203570395708082</v>
      </c>
    </row>
    <row r="76" spans="1:15">
      <c r="A76" s="172"/>
      <c r="B76" s="124"/>
      <c r="C76" s="12" t="s">
        <v>24</v>
      </c>
      <c r="D76" s="55">
        <f>$Q$5*'PG&amp;E 2023 DR Allocations'!D76</f>
        <v>5.3962148265838623</v>
      </c>
      <c r="E76" s="55">
        <f>$Q$5*'PG&amp;E 2023 DR Allocations'!E76</f>
        <v>5.0364714608192447</v>
      </c>
      <c r="F76" s="55">
        <f>$Q$5*'PG&amp;E 2023 DR Allocations'!F76</f>
        <v>4.9042729258537294</v>
      </c>
      <c r="G76" s="55">
        <f>$Q$5*'PG&amp;E 2023 DR Allocations'!G76</f>
        <v>3.8192150788307191</v>
      </c>
      <c r="H76" s="55">
        <f>$Q$5*'PG&amp;E 2023 DR Allocations'!H76</f>
        <v>4.3691933321952821</v>
      </c>
      <c r="I76" s="55">
        <f>$Q$5*'PG&amp;E 2023 DR Allocations'!I76</f>
        <v>8.8583511619567865</v>
      </c>
      <c r="J76" s="55">
        <f>$Q$5*'PG&amp;E 2023 DR Allocations'!J76</f>
        <v>9.0879899234771724</v>
      </c>
      <c r="K76" s="56">
        <f>$Q$5*'PG&amp;E 2023 DR Allocations'!K76</f>
        <v>8.65274631023407</v>
      </c>
      <c r="L76" s="55">
        <f>$Q$5*'PG&amp;E 2023 DR Allocations'!L76</f>
        <v>8.7515648798942571</v>
      </c>
      <c r="M76" s="55">
        <f>$Q$5*'PG&amp;E 2023 DR Allocations'!M76</f>
        <v>4.4908610119819636</v>
      </c>
      <c r="N76" s="55">
        <f>$Q$5*'PG&amp;E 2023 DR Allocations'!N76</f>
        <v>5.258355407714844</v>
      </c>
      <c r="O76" s="55">
        <f>$Q$5*'PG&amp;E 2023 DR Allocations'!O76</f>
        <v>6.0468121266365049</v>
      </c>
    </row>
    <row r="77" spans="1:15">
      <c r="A77" s="172"/>
      <c r="B77" s="124"/>
      <c r="C77" s="12" t="s">
        <v>25</v>
      </c>
      <c r="D77" s="55">
        <f>$Q$5*'PG&amp;E 2023 DR Allocations'!D77</f>
        <v>3.4650065321922301</v>
      </c>
      <c r="E77" s="55">
        <f>$Q$5*'PG&amp;E 2023 DR Allocations'!E77</f>
        <v>3.39784983754158</v>
      </c>
      <c r="F77" s="55">
        <f>$Q$5*'PG&amp;E 2023 DR Allocations'!F77</f>
        <v>3.3394410445690155</v>
      </c>
      <c r="G77" s="55">
        <f>$Q$5*'PG&amp;E 2023 DR Allocations'!G77</f>
        <v>2.3954980692863463</v>
      </c>
      <c r="H77" s="55">
        <f>$Q$5*'PG&amp;E 2023 DR Allocations'!H77</f>
        <v>4.4688969707489017</v>
      </c>
      <c r="I77" s="55">
        <f>$Q$5*'PG&amp;E 2023 DR Allocations'!I77</f>
        <v>12.913822618484497</v>
      </c>
      <c r="J77" s="55">
        <f>$Q$5*'PG&amp;E 2023 DR Allocations'!J77</f>
        <v>13.159350772857666</v>
      </c>
      <c r="K77" s="56">
        <f>$Q$5*'PG&amp;E 2023 DR Allocations'!K77</f>
        <v>12.935306985855103</v>
      </c>
      <c r="L77" s="55">
        <f>$Q$5*'PG&amp;E 2023 DR Allocations'!L77</f>
        <v>11.777978974342346</v>
      </c>
      <c r="M77" s="55">
        <f>$Q$5*'PG&amp;E 2023 DR Allocations'!M77</f>
        <v>3.7344417469501496</v>
      </c>
      <c r="N77" s="55">
        <f>$Q$5*'PG&amp;E 2023 DR Allocations'!N77</f>
        <v>3.4746290409564971</v>
      </c>
      <c r="O77" s="55">
        <f>$Q$5*'PG&amp;E 2023 DR Allocations'!O77</f>
        <v>4.0945562453269959</v>
      </c>
    </row>
    <row r="78" spans="1:15">
      <c r="A78" s="172"/>
      <c r="B78" s="124"/>
      <c r="C78" s="12" t="s">
        <v>26</v>
      </c>
      <c r="D78" s="55">
        <f>$Q$5*'PG&amp;E 2023 DR Allocations'!D78</f>
        <v>1.0122254257798196</v>
      </c>
      <c r="E78" s="55">
        <f>$Q$5*'PG&amp;E 2023 DR Allocations'!E78</f>
        <v>0.97095935016870494</v>
      </c>
      <c r="F78" s="55">
        <f>$Q$5*'PG&amp;E 2023 DR Allocations'!F78</f>
        <v>0.96060458028316498</v>
      </c>
      <c r="G78" s="55">
        <f>$Q$5*'PG&amp;E 2023 DR Allocations'!G78</f>
        <v>0.75941114574670787</v>
      </c>
      <c r="H78" s="55">
        <f>$Q$5*'PG&amp;E 2023 DR Allocations'!H78</f>
        <v>1.4909448444843292</v>
      </c>
      <c r="I78" s="55">
        <f>$Q$5*'PG&amp;E 2023 DR Allocations'!I78</f>
        <v>3.8800180563926694</v>
      </c>
      <c r="J78" s="55">
        <f>$Q$5*'PG&amp;E 2023 DR Allocations'!J78</f>
        <v>4.082994379043579</v>
      </c>
      <c r="K78" s="56">
        <f>$Q$5*'PG&amp;E 2023 DR Allocations'!K78</f>
        <v>3.8049859747886656</v>
      </c>
      <c r="L78" s="55">
        <f>$Q$5*'PG&amp;E 2023 DR Allocations'!L78</f>
        <v>3.52684365940094</v>
      </c>
      <c r="M78" s="55">
        <f>$Q$5*'PG&amp;E 2023 DR Allocations'!M78</f>
        <v>1.3446150233745575</v>
      </c>
      <c r="N78" s="55">
        <f>$Q$5*'PG&amp;E 2023 DR Allocations'!N78</f>
        <v>0.99686056178808213</v>
      </c>
      <c r="O78" s="55">
        <f>$Q$5*'PG&amp;E 2023 DR Allocations'!O78</f>
        <v>1.1934030691385269</v>
      </c>
    </row>
    <row r="79" spans="1:15">
      <c r="A79" s="172"/>
      <c r="B79" s="124"/>
      <c r="C79" s="12" t="s">
        <v>27</v>
      </c>
      <c r="D79" s="55">
        <f>$Q$5*'PG&amp;E 2023 DR Allocations'!D79</f>
        <v>2.6311366772651672</v>
      </c>
      <c r="E79" s="55">
        <f>$Q$5*'PG&amp;E 2023 DR Allocations'!E79</f>
        <v>2.5357809658050536</v>
      </c>
      <c r="F79" s="55">
        <f>$Q$5*'PG&amp;E 2023 DR Allocations'!F79</f>
        <v>2.4732468206882476</v>
      </c>
      <c r="G79" s="55">
        <f>$Q$5*'PG&amp;E 2023 DR Allocations'!G79</f>
        <v>2.1208267199993132</v>
      </c>
      <c r="H79" s="55">
        <f>$Q$5*'PG&amp;E 2023 DR Allocations'!H79</f>
        <v>2.5509853718280793</v>
      </c>
      <c r="I79" s="55">
        <f>$Q$5*'PG&amp;E 2023 DR Allocations'!I79</f>
        <v>8.1692324414253239</v>
      </c>
      <c r="J79" s="55">
        <f>$Q$5*'PG&amp;E 2023 DR Allocations'!J79</f>
        <v>9.0111155176162718</v>
      </c>
      <c r="K79" s="56">
        <f>$Q$5*'PG&amp;E 2023 DR Allocations'!K79</f>
        <v>8.5408698358535773</v>
      </c>
      <c r="L79" s="55">
        <f>$Q$5*'PG&amp;E 2023 DR Allocations'!L79</f>
        <v>8.107685629367829</v>
      </c>
      <c r="M79" s="55">
        <f>$Q$5*'PG&amp;E 2023 DR Allocations'!M79</f>
        <v>2.455822419166565</v>
      </c>
      <c r="N79" s="55">
        <f>$Q$5*'PG&amp;E 2023 DR Allocations'!N79</f>
        <v>2.4349662833213808</v>
      </c>
      <c r="O79" s="55">
        <f>$Q$5*'PG&amp;E 2023 DR Allocations'!O79</f>
        <v>2.820581959962845</v>
      </c>
    </row>
    <row r="80" spans="1:15">
      <c r="A80" s="173"/>
      <c r="B80" s="125"/>
      <c r="C80" s="12" t="s">
        <v>19</v>
      </c>
      <c r="D80" s="65">
        <f>SUM(D72:D79)</f>
        <v>42.65194155682623</v>
      </c>
      <c r="E80" s="65">
        <f t="shared" ref="E80:O80" si="9">SUM(E72:E79)</f>
        <v>40.333169670842587</v>
      </c>
      <c r="F80" s="65">
        <f t="shared" si="9"/>
        <v>39.105675217159096</v>
      </c>
      <c r="G80" s="65">
        <f t="shared" si="9"/>
        <v>31.043312719561161</v>
      </c>
      <c r="H80" s="65">
        <f t="shared" si="9"/>
        <v>42.715345821894701</v>
      </c>
      <c r="I80" s="65">
        <f t="shared" si="9"/>
        <v>99.527274747401478</v>
      </c>
      <c r="J80" s="65">
        <f t="shared" si="9"/>
        <v>102.78927429077029</v>
      </c>
      <c r="K80" s="70">
        <f t="shared" si="9"/>
        <v>100.41176189896464</v>
      </c>
      <c r="L80" s="65">
        <f t="shared" si="9"/>
        <v>98.254269944638025</v>
      </c>
      <c r="M80" s="65">
        <f t="shared" si="9"/>
        <v>42.576018819887189</v>
      </c>
      <c r="N80" s="65">
        <f t="shared" si="9"/>
        <v>40.872657796517011</v>
      </c>
      <c r="O80" s="65">
        <f t="shared" si="9"/>
        <v>47.905630655229096</v>
      </c>
    </row>
    <row r="81" spans="1:15">
      <c r="A81" s="108" t="s">
        <v>39</v>
      </c>
      <c r="B81" s="111" t="s">
        <v>36</v>
      </c>
      <c r="C81" s="25" t="s">
        <v>20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6">
        <v>0</v>
      </c>
      <c r="L81" s="57">
        <v>0</v>
      </c>
      <c r="M81" s="57">
        <v>0</v>
      </c>
      <c r="N81" s="57">
        <v>0</v>
      </c>
      <c r="O81" s="57">
        <v>0</v>
      </c>
    </row>
    <row r="82" spans="1:15">
      <c r="A82" s="109"/>
      <c r="B82" s="112"/>
      <c r="C82" s="31" t="s">
        <v>21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6">
        <v>0</v>
      </c>
      <c r="L82" s="57">
        <v>0</v>
      </c>
      <c r="M82" s="57">
        <v>0</v>
      </c>
      <c r="N82" s="57">
        <v>0</v>
      </c>
      <c r="O82" s="57">
        <v>0</v>
      </c>
    </row>
    <row r="83" spans="1:15">
      <c r="A83" s="109"/>
      <c r="B83" s="112"/>
      <c r="C83" s="25" t="s">
        <v>22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6">
        <v>0</v>
      </c>
      <c r="L83" s="57">
        <v>0</v>
      </c>
      <c r="M83" s="57">
        <v>0</v>
      </c>
      <c r="N83" s="57">
        <v>0</v>
      </c>
      <c r="O83" s="57">
        <v>0</v>
      </c>
    </row>
    <row r="84" spans="1:15">
      <c r="A84" s="109"/>
      <c r="B84" s="112"/>
      <c r="C84" s="25" t="s">
        <v>23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6">
        <v>0</v>
      </c>
      <c r="L84" s="57">
        <v>0</v>
      </c>
      <c r="M84" s="57">
        <v>0</v>
      </c>
      <c r="N84" s="57">
        <v>0</v>
      </c>
      <c r="O84" s="57">
        <v>0</v>
      </c>
    </row>
    <row r="85" spans="1:15">
      <c r="A85" s="109"/>
      <c r="B85" s="112"/>
      <c r="C85" s="25" t="s">
        <v>24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6">
        <v>0</v>
      </c>
      <c r="L85" s="57">
        <v>0</v>
      </c>
      <c r="M85" s="57">
        <v>0</v>
      </c>
      <c r="N85" s="57">
        <v>0</v>
      </c>
      <c r="O85" s="57">
        <v>0</v>
      </c>
    </row>
    <row r="86" spans="1:15">
      <c r="A86" s="109"/>
      <c r="B86" s="112"/>
      <c r="C86" s="25" t="s">
        <v>25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6">
        <v>0</v>
      </c>
      <c r="L86" s="57">
        <v>0</v>
      </c>
      <c r="M86" s="57">
        <v>0</v>
      </c>
      <c r="N86" s="57">
        <v>0</v>
      </c>
      <c r="O86" s="57">
        <v>0</v>
      </c>
    </row>
    <row r="87" spans="1:15">
      <c r="A87" s="109"/>
      <c r="B87" s="112"/>
      <c r="C87" s="25" t="s">
        <v>26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6">
        <v>0</v>
      </c>
      <c r="L87" s="57">
        <v>0</v>
      </c>
      <c r="M87" s="57">
        <v>0</v>
      </c>
      <c r="N87" s="57">
        <v>0</v>
      </c>
      <c r="O87" s="57">
        <v>0</v>
      </c>
    </row>
    <row r="88" spans="1:15">
      <c r="A88" s="109"/>
      <c r="B88" s="112"/>
      <c r="C88" s="25" t="s">
        <v>27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6">
        <v>0</v>
      </c>
      <c r="L88" s="57">
        <v>0</v>
      </c>
      <c r="M88" s="57">
        <v>0</v>
      </c>
      <c r="N88" s="57">
        <v>0</v>
      </c>
      <c r="O88" s="57">
        <v>0</v>
      </c>
    </row>
    <row r="89" spans="1:15">
      <c r="A89" s="110"/>
      <c r="B89" s="113"/>
      <c r="C89" s="25" t="s">
        <v>19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70">
        <v>0</v>
      </c>
      <c r="L89" s="67">
        <v>0</v>
      </c>
      <c r="M89" s="67">
        <v>0</v>
      </c>
      <c r="N89" s="67">
        <v>0</v>
      </c>
      <c r="O89" s="67">
        <v>0</v>
      </c>
    </row>
    <row r="90" spans="1:15" ht="15" customHeight="1">
      <c r="A90" s="114" t="s">
        <v>31</v>
      </c>
      <c r="B90" s="115"/>
      <c r="C90" s="29" t="s">
        <v>20</v>
      </c>
      <c r="D90" s="81">
        <f>SUM(D54,D63,D72,D81)</f>
        <v>28.721705461512695</v>
      </c>
      <c r="E90" s="81">
        <f t="shared" ref="E90:O90" si="10">SUM(E54,E63,E72,E81)</f>
        <v>27.175155326853879</v>
      </c>
      <c r="F90" s="81">
        <f t="shared" si="10"/>
        <v>26.360737782650268</v>
      </c>
      <c r="G90" s="81">
        <f t="shared" si="10"/>
        <v>21.091397635337035</v>
      </c>
      <c r="H90" s="81">
        <f t="shared" si="10"/>
        <v>27.627873634070433</v>
      </c>
      <c r="I90" s="81">
        <f t="shared" si="10"/>
        <v>52.801884828355952</v>
      </c>
      <c r="J90" s="81">
        <f t="shared" si="10"/>
        <v>53.595535767789549</v>
      </c>
      <c r="K90" s="52">
        <f t="shared" si="10"/>
        <v>53.331644045397702</v>
      </c>
      <c r="L90" s="81">
        <f t="shared" si="10"/>
        <v>54.707297099955078</v>
      </c>
      <c r="M90" s="81">
        <f t="shared" si="10"/>
        <v>29.321554956741942</v>
      </c>
      <c r="N90" s="81">
        <f t="shared" si="10"/>
        <v>27.351949743035522</v>
      </c>
      <c r="O90" s="81">
        <f t="shared" si="10"/>
        <v>31.764827920678343</v>
      </c>
    </row>
    <row r="91" spans="1:15">
      <c r="A91" s="116"/>
      <c r="B91" s="117"/>
      <c r="C91" s="30" t="s">
        <v>21</v>
      </c>
      <c r="D91" s="81">
        <f t="shared" ref="D91:O98" si="11">SUM(D55,D64,D73,D82)</f>
        <v>3.4971067700087008</v>
      </c>
      <c r="E91" s="81">
        <f t="shared" si="11"/>
        <v>3.3373523578344759</v>
      </c>
      <c r="F91" s="81">
        <f t="shared" si="11"/>
        <v>3.2184715490078535</v>
      </c>
      <c r="G91" s="81">
        <f t="shared" si="11"/>
        <v>4.0496234754560652</v>
      </c>
      <c r="H91" s="81">
        <f t="shared" si="11"/>
        <v>7.9973859870992738</v>
      </c>
      <c r="I91" s="81">
        <f t="shared" si="11"/>
        <v>15.231666977803528</v>
      </c>
      <c r="J91" s="81">
        <f t="shared" si="11"/>
        <v>15.899052798738047</v>
      </c>
      <c r="K91" s="52">
        <f t="shared" si="11"/>
        <v>15.521026206070434</v>
      </c>
      <c r="L91" s="81">
        <f t="shared" si="11"/>
        <v>14.34580147797528</v>
      </c>
      <c r="M91" s="81">
        <f t="shared" si="11"/>
        <v>7.5842520640684814</v>
      </c>
      <c r="N91" s="81">
        <f t="shared" si="11"/>
        <v>3.424411702769449</v>
      </c>
      <c r="O91" s="81">
        <f t="shared" si="11"/>
        <v>3.9153034995967646</v>
      </c>
    </row>
    <row r="92" spans="1:15">
      <c r="A92" s="116"/>
      <c r="B92" s="117"/>
      <c r="C92" s="29" t="s">
        <v>22</v>
      </c>
      <c r="D92" s="81">
        <f t="shared" si="11"/>
        <v>8.5521656294412426E-2</v>
      </c>
      <c r="E92" s="81">
        <f t="shared" si="11"/>
        <v>8.3211108950025842E-2</v>
      </c>
      <c r="F92" s="81">
        <f t="shared" si="11"/>
        <v>8.478300973574647E-2</v>
      </c>
      <c r="G92" s="81">
        <f t="shared" si="11"/>
        <v>8.373514933610926E-2</v>
      </c>
      <c r="H92" s="81">
        <f t="shared" si="11"/>
        <v>9.3434063145205776E-2</v>
      </c>
      <c r="I92" s="81">
        <f t="shared" si="11"/>
        <v>0.38805327931653327</v>
      </c>
      <c r="J92" s="81">
        <f t="shared" si="11"/>
        <v>0.38037586586801569</v>
      </c>
      <c r="K92" s="52">
        <f t="shared" si="11"/>
        <v>0.39343261761346854</v>
      </c>
      <c r="L92" s="81">
        <f t="shared" si="11"/>
        <v>0.39772762719192312</v>
      </c>
      <c r="M92" s="81">
        <f t="shared" si="11"/>
        <v>9.5908053145009664E-2</v>
      </c>
      <c r="N92" s="81">
        <f t="shared" si="11"/>
        <v>9.1748061783451268E-2</v>
      </c>
      <c r="O92" s="81">
        <f t="shared" si="11"/>
        <v>9.3162220232028192E-2</v>
      </c>
    </row>
    <row r="93" spans="1:15">
      <c r="A93" s="116"/>
      <c r="B93" s="117"/>
      <c r="C93" s="29" t="s">
        <v>23</v>
      </c>
      <c r="D93" s="81">
        <f t="shared" si="11"/>
        <v>1.3133737244893462</v>
      </c>
      <c r="E93" s="81">
        <f t="shared" si="11"/>
        <v>1.2667387801696213</v>
      </c>
      <c r="F93" s="81">
        <f>SUM(F57,F66,F75,F84)</f>
        <v>1.2402001630710662</v>
      </c>
      <c r="G93" s="81">
        <f t="shared" si="11"/>
        <v>1.6753505642688622</v>
      </c>
      <c r="H93" s="81">
        <f t="shared" si="11"/>
        <v>3.1095506431231996</v>
      </c>
      <c r="I93" s="81">
        <f t="shared" si="11"/>
        <v>5.6045718781661797</v>
      </c>
      <c r="J93" s="81">
        <f t="shared" si="11"/>
        <v>5.7282208744799865</v>
      </c>
      <c r="K93" s="52">
        <f t="shared" si="11"/>
        <v>5.7108996388516209</v>
      </c>
      <c r="L93" s="81">
        <f t="shared" si="11"/>
        <v>5.2236190554103601</v>
      </c>
      <c r="M93" s="81">
        <f t="shared" si="11"/>
        <v>2.9152669993585203</v>
      </c>
      <c r="N93" s="81">
        <f t="shared" si="11"/>
        <v>1.3187805665477881</v>
      </c>
      <c r="O93" s="81">
        <f t="shared" si="11"/>
        <v>1.456027185057081</v>
      </c>
    </row>
    <row r="94" spans="1:15">
      <c r="A94" s="116"/>
      <c r="B94" s="117"/>
      <c r="C94" s="29" t="s">
        <v>24</v>
      </c>
      <c r="D94" s="81">
        <f t="shared" si="11"/>
        <v>5.640320034483862</v>
      </c>
      <c r="E94" s="81">
        <f t="shared" si="11"/>
        <v>5.2805766687192444</v>
      </c>
      <c r="F94" s="81">
        <f t="shared" si="11"/>
        <v>5.1484960612537298</v>
      </c>
      <c r="G94" s="81">
        <f t="shared" si="11"/>
        <v>4.0747592542307194</v>
      </c>
      <c r="H94" s="81">
        <f t="shared" si="11"/>
        <v>4.8755566845952822</v>
      </c>
      <c r="I94" s="81">
        <f t="shared" si="11"/>
        <v>9.3841950403567864</v>
      </c>
      <c r="J94" s="81">
        <f t="shared" si="11"/>
        <v>9.620036239877173</v>
      </c>
      <c r="K94" s="52">
        <f t="shared" si="11"/>
        <v>9.1791024876340703</v>
      </c>
      <c r="L94" s="81">
        <f t="shared" si="11"/>
        <v>9.2808263520942571</v>
      </c>
      <c r="M94" s="81">
        <f t="shared" si="11"/>
        <v>4.992834718881964</v>
      </c>
      <c r="N94" s="81">
        <f t="shared" si="11"/>
        <v>5.5029616155148435</v>
      </c>
      <c r="O94" s="81">
        <f t="shared" si="11"/>
        <v>6.2914183344365053</v>
      </c>
    </row>
    <row r="95" spans="1:15">
      <c r="A95" s="116"/>
      <c r="B95" s="117"/>
      <c r="C95" s="29" t="s">
        <v>25</v>
      </c>
      <c r="D95" s="81">
        <f t="shared" si="11"/>
        <v>3.98545152509223</v>
      </c>
      <c r="E95" s="81">
        <f t="shared" si="11"/>
        <v>3.9182948304415799</v>
      </c>
      <c r="F95" s="81">
        <f t="shared" si="11"/>
        <v>3.8600393980690155</v>
      </c>
      <c r="G95" s="81">
        <f t="shared" si="11"/>
        <v>3.0196312827863463</v>
      </c>
      <c r="H95" s="81">
        <f t="shared" si="11"/>
        <v>5.5498428145489012</v>
      </c>
      <c r="I95" s="81">
        <f t="shared" si="11"/>
        <v>14.087577295084497</v>
      </c>
      <c r="J95" s="81">
        <f t="shared" si="11"/>
        <v>13.957469941557665</v>
      </c>
      <c r="K95" s="52">
        <f t="shared" si="11"/>
        <v>14.119197613355103</v>
      </c>
      <c r="L95" s="81">
        <f t="shared" si="11"/>
        <v>12.985317428342347</v>
      </c>
      <c r="M95" s="81">
        <f t="shared" si="11"/>
        <v>4.8846467954501493</v>
      </c>
      <c r="N95" s="81">
        <f t="shared" si="11"/>
        <v>3.9951700213564969</v>
      </c>
      <c r="O95" s="81">
        <f t="shared" si="11"/>
        <v>4.6150972257269958</v>
      </c>
    </row>
    <row r="96" spans="1:15">
      <c r="A96" s="116"/>
      <c r="B96" s="117"/>
      <c r="C96" s="29" t="s">
        <v>26</v>
      </c>
      <c r="D96" s="81">
        <f t="shared" si="11"/>
        <v>1.3677563243798194</v>
      </c>
      <c r="E96" s="81">
        <f t="shared" si="11"/>
        <v>1.3264902487687049</v>
      </c>
      <c r="F96" s="81">
        <f t="shared" si="11"/>
        <v>1.316311657083165</v>
      </c>
      <c r="G96" s="81">
        <f t="shared" si="11"/>
        <v>1.2346692825467078</v>
      </c>
      <c r="H96" s="81">
        <f t="shared" si="11"/>
        <v>2.4801133645843292</v>
      </c>
      <c r="I96" s="81">
        <f t="shared" si="11"/>
        <v>4.7315253628926692</v>
      </c>
      <c r="J96" s="81">
        <f t="shared" si="11"/>
        <v>4.7727043876435786</v>
      </c>
      <c r="K96" s="52">
        <f t="shared" si="11"/>
        <v>4.6785421036886659</v>
      </c>
      <c r="L96" s="81">
        <f t="shared" si="11"/>
        <v>4.6078303116009405</v>
      </c>
      <c r="M96" s="81">
        <f t="shared" si="11"/>
        <v>2.3194696680745577</v>
      </c>
      <c r="N96" s="81">
        <f t="shared" si="11"/>
        <v>1.352406489288082</v>
      </c>
      <c r="O96" s="81">
        <f t="shared" si="11"/>
        <v>1.5489489966385268</v>
      </c>
    </row>
    <row r="97" spans="1:15">
      <c r="A97" s="116"/>
      <c r="B97" s="117"/>
      <c r="C97" s="29" t="s">
        <v>27</v>
      </c>
      <c r="D97" s="81">
        <f t="shared" si="11"/>
        <v>5.1012485577508659</v>
      </c>
      <c r="E97" s="81">
        <f t="shared" si="11"/>
        <v>5.0058928462907524</v>
      </c>
      <c r="F97" s="81">
        <f t="shared" si="11"/>
        <v>4.9485771301739465</v>
      </c>
      <c r="G97" s="81">
        <f t="shared" si="11"/>
        <v>4.9190650085014731</v>
      </c>
      <c r="H97" s="81">
        <f t="shared" si="11"/>
        <v>8.1710233915453543</v>
      </c>
      <c r="I97" s="81">
        <f t="shared" si="11"/>
        <v>13.192098915575516</v>
      </c>
      <c r="J97" s="81">
        <f t="shared" si="11"/>
        <v>13.710781754601353</v>
      </c>
      <c r="K97" s="52">
        <f t="shared" si="11"/>
        <v>13.573614726915261</v>
      </c>
      <c r="L97" s="81">
        <f t="shared" si="11"/>
        <v>13.424215887993032</v>
      </c>
      <c r="M97" s="81">
        <f t="shared" si="11"/>
        <v>8.7973917674467259</v>
      </c>
      <c r="N97" s="81">
        <f t="shared" si="11"/>
        <v>4.9107781758070796</v>
      </c>
      <c r="O97" s="81">
        <f t="shared" si="11"/>
        <v>5.2963938524485439</v>
      </c>
    </row>
    <row r="98" spans="1:15">
      <c r="A98" s="118"/>
      <c r="B98" s="119"/>
      <c r="C98" s="29" t="s">
        <v>19</v>
      </c>
      <c r="D98" s="93">
        <f t="shared" si="11"/>
        <v>49.712484054011931</v>
      </c>
      <c r="E98" s="93">
        <f t="shared" si="11"/>
        <v>47.393712168028287</v>
      </c>
      <c r="F98" s="93">
        <f t="shared" si="11"/>
        <v>46.177616751044795</v>
      </c>
      <c r="G98" s="93">
        <f t="shared" si="11"/>
        <v>40.148231652463323</v>
      </c>
      <c r="H98" s="93">
        <f t="shared" si="11"/>
        <v>59.904780582711979</v>
      </c>
      <c r="I98" s="93">
        <f t="shared" si="11"/>
        <v>115.42157357755167</v>
      </c>
      <c r="J98" s="93">
        <f t="shared" si="11"/>
        <v>117.66417763055537</v>
      </c>
      <c r="K98" s="91">
        <f t="shared" si="11"/>
        <v>116.50745943952633</v>
      </c>
      <c r="L98" s="93">
        <f t="shared" si="11"/>
        <v>114.97263524056322</v>
      </c>
      <c r="M98" s="93">
        <f t="shared" si="11"/>
        <v>60.91132502316735</v>
      </c>
      <c r="N98" s="93">
        <f t="shared" si="11"/>
        <v>47.948206376102711</v>
      </c>
      <c r="O98" s="93">
        <f t="shared" si="11"/>
        <v>54.981179234814796</v>
      </c>
    </row>
    <row r="99" spans="1:15" ht="18" customHeight="1">
      <c r="A99" s="11"/>
      <c r="B99" s="11"/>
      <c r="C99" s="11"/>
      <c r="D99" s="14"/>
      <c r="E99" s="14"/>
      <c r="F99" s="14"/>
      <c r="G99" s="14"/>
      <c r="H99" s="14"/>
      <c r="I99" s="14"/>
      <c r="J99" s="14"/>
      <c r="K99" s="104"/>
      <c r="L99" s="14"/>
      <c r="M99" s="14"/>
      <c r="N99" s="14"/>
      <c r="O99" s="14"/>
    </row>
    <row r="100" spans="1:15" ht="29" customHeight="1">
      <c r="A100" s="106" t="s">
        <v>14</v>
      </c>
      <c r="B100" s="107"/>
      <c r="C100" s="6"/>
      <c r="D100" s="20">
        <f t="shared" ref="D100:O100" si="12">SUM(D43,D98)</f>
        <v>59.9566281742283</v>
      </c>
      <c r="E100" s="20">
        <f t="shared" si="12"/>
        <v>56.816942168028291</v>
      </c>
      <c r="F100" s="20">
        <f t="shared" si="12"/>
        <v>56.335836751044795</v>
      </c>
      <c r="G100" s="20">
        <f t="shared" si="12"/>
        <v>51.074351652463321</v>
      </c>
      <c r="H100" s="20">
        <f t="shared" si="12"/>
        <v>95.53268621355096</v>
      </c>
      <c r="I100" s="20">
        <f t="shared" si="12"/>
        <v>160.20904964639067</v>
      </c>
      <c r="J100" s="20">
        <f>SUM(J43,J98)</f>
        <v>172.93290107823333</v>
      </c>
      <c r="K100" s="13">
        <f t="shared" si="12"/>
        <v>172.7048043572043</v>
      </c>
      <c r="L100" s="20">
        <f t="shared" si="12"/>
        <v>166.75854823824119</v>
      </c>
      <c r="M100" s="20">
        <f t="shared" si="12"/>
        <v>100.45588595500634</v>
      </c>
      <c r="N100" s="20">
        <f t="shared" si="12"/>
        <v>58.106426376102711</v>
      </c>
      <c r="O100" s="20">
        <f t="shared" si="12"/>
        <v>64.876119234814794</v>
      </c>
    </row>
  </sheetData>
  <mergeCells count="25">
    <mergeCell ref="A34:A42"/>
    <mergeCell ref="B34:B42"/>
    <mergeCell ref="A43:B51"/>
    <mergeCell ref="D45:O49"/>
    <mergeCell ref="B7:B15"/>
    <mergeCell ref="A16:A24"/>
    <mergeCell ref="B16:B24"/>
    <mergeCell ref="A25:A33"/>
    <mergeCell ref="B25:B33"/>
    <mergeCell ref="A1:O1"/>
    <mergeCell ref="A2:O2"/>
    <mergeCell ref="D9:O13"/>
    <mergeCell ref="A90:B98"/>
    <mergeCell ref="A100:B100"/>
    <mergeCell ref="A63:A71"/>
    <mergeCell ref="B63:B71"/>
    <mergeCell ref="A72:A80"/>
    <mergeCell ref="B72:B80"/>
    <mergeCell ref="A81:A89"/>
    <mergeCell ref="B81:B89"/>
    <mergeCell ref="A54:A62"/>
    <mergeCell ref="B54:B62"/>
    <mergeCell ref="A3:O3"/>
    <mergeCell ref="A4:O4"/>
    <mergeCell ref="A7:A15"/>
  </mergeCells>
  <pageMargins left="0.75" right="0.75" top="1" bottom="1" header="0.5" footer="0.5"/>
  <pageSetup orientation="portrait" horizontalDpi="4294967292" verticalDpi="4294967292"/>
  <headerFooter>
    <oddHeader>&amp;RDemandResponseOIR-2013_DR_ED_124-Q01Atch01-CONF</oddHeader>
  </headerFooter>
  <ignoredErrors>
    <ignoredError sqref="A52:B89 A7:B43" numberStoredAsText="1"/>
    <ignoredError sqref="D16:O4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13A5FE8BD524EA80F9B9BBCBD59CF" ma:contentTypeVersion="2" ma:contentTypeDescription="Create a new document." ma:contentTypeScope="" ma:versionID="2792b16ba430707f69100adf48d109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BB2CD0-FA0D-4EC7-ABEE-CCED1D72C6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5A170-8D09-4B82-9B27-782FA63B86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BD049E-38D0-4192-BA36-A46F113BF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PG&amp;E 2021 DR Allocations</vt:lpstr>
      <vt:lpstr>PG&amp;E 2021 DR Allocations w.DLF</vt:lpstr>
      <vt:lpstr>PG&amp;E 2022 DR Allocations</vt:lpstr>
      <vt:lpstr>PG&amp;E 2022 DR Allocations w.DLF</vt:lpstr>
      <vt:lpstr>PG&amp;E 2023 DR Allocations</vt:lpstr>
      <vt:lpstr>PG&amp;E 2023 DR Allocations w.DLF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Natalie Guishar</dc:creator>
  <cp:lastModifiedBy>Natalie Guishar</cp:lastModifiedBy>
  <dcterms:created xsi:type="dcterms:W3CDTF">2020-05-23T00:02:50Z</dcterms:created>
  <dcterms:modified xsi:type="dcterms:W3CDTF">2020-07-08T05:28:51Z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0x01010022B13A5FE8BD524EA80F9B9BBCBD59CF</vt:lpwstr>
  </property>
</Properties>
</file>